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0" windowWidth="14400" windowHeight="9405" activeTab="1"/>
  </bookViews>
  <sheets>
    <sheet name="Status sheet" sheetId="1" r:id="rId1"/>
    <sheet name="Adv rates" sheetId="2" r:id="rId2"/>
    <sheet name="The Eagle distribution" sheetId="5" r:id="rId3"/>
    <sheet name="Lex Leader rates" sheetId="4" r:id="rId4"/>
  </sheets>
  <definedNames>
    <definedName name="_xlnm.Print_Area" localSheetId="1">'Adv rates'!$A:$G</definedName>
    <definedName name="_xlnm.Print_Titles" localSheetId="0">'Status sheet'!$2:$2</definedName>
  </definedNames>
  <calcPr calcId="125725"/>
</workbook>
</file>

<file path=xl/calcChain.xml><?xml version="1.0" encoding="utf-8"?>
<calcChain xmlns="http://schemas.openxmlformats.org/spreadsheetml/2006/main">
  <c r="F10" i="2"/>
  <c r="F9"/>
  <c r="K39" i="5"/>
  <c r="J39"/>
  <c r="I39"/>
  <c r="H39"/>
  <c r="G39"/>
  <c r="F39"/>
  <c r="E39"/>
  <c r="D39"/>
  <c r="F6" i="2"/>
  <c r="F7"/>
  <c r="F8"/>
  <c r="F11"/>
  <c r="F12"/>
  <c r="F5"/>
  <c r="F3"/>
  <c r="F2"/>
  <c r="E34" i="4"/>
  <c r="E33"/>
  <c r="E32"/>
  <c r="E31"/>
  <c r="G29"/>
  <c r="F29"/>
  <c r="E29"/>
  <c r="D29"/>
  <c r="C29"/>
  <c r="B29"/>
  <c r="G28"/>
  <c r="F28"/>
  <c r="E28"/>
  <c r="D28"/>
  <c r="C28"/>
  <c r="B28"/>
  <c r="G27"/>
  <c r="F27"/>
  <c r="E27"/>
  <c r="D27"/>
  <c r="C27"/>
  <c r="B27"/>
  <c r="G26"/>
  <c r="F26"/>
  <c r="E26"/>
  <c r="D26"/>
  <c r="C26"/>
  <c r="B26"/>
  <c r="G25"/>
  <c r="F25"/>
  <c r="E25"/>
  <c r="D25"/>
  <c r="C25"/>
  <c r="B25"/>
  <c r="G24"/>
  <c r="F24"/>
  <c r="E24"/>
  <c r="D24"/>
  <c r="C24"/>
  <c r="B24"/>
  <c r="G23"/>
  <c r="F23"/>
  <c r="E23"/>
  <c r="D23"/>
  <c r="C23"/>
  <c r="B23"/>
  <c r="G22"/>
  <c r="F22"/>
  <c r="E22"/>
  <c r="D22"/>
  <c r="C22"/>
  <c r="B22"/>
  <c r="G21"/>
  <c r="F21"/>
  <c r="E21"/>
  <c r="D21"/>
  <c r="C21"/>
  <c r="B21"/>
  <c r="G20"/>
  <c r="F20"/>
  <c r="E20"/>
  <c r="D20"/>
  <c r="C20"/>
  <c r="B20"/>
  <c r="G19"/>
  <c r="F19"/>
  <c r="E19"/>
  <c r="D19"/>
  <c r="C19"/>
  <c r="B19"/>
  <c r="G18"/>
  <c r="F18"/>
  <c r="E18"/>
  <c r="D18"/>
  <c r="C18"/>
  <c r="B18"/>
  <c r="G17"/>
  <c r="F17"/>
  <c r="E17"/>
  <c r="D17"/>
  <c r="C17"/>
  <c r="B17"/>
  <c r="G16"/>
  <c r="F16"/>
  <c r="E16"/>
  <c r="D16"/>
  <c r="C16"/>
  <c r="B16"/>
  <c r="G15"/>
  <c r="F15"/>
  <c r="E15"/>
  <c r="D15"/>
  <c r="C15"/>
  <c r="B15"/>
  <c r="G14"/>
  <c r="F14"/>
  <c r="E14"/>
  <c r="D14"/>
  <c r="C14"/>
  <c r="B14"/>
  <c r="G13"/>
  <c r="F13"/>
  <c r="E13"/>
  <c r="D13"/>
  <c r="C13"/>
  <c r="B13"/>
  <c r="G12"/>
  <c r="F12"/>
  <c r="E12"/>
  <c r="D12"/>
  <c r="C12"/>
  <c r="B12"/>
  <c r="G11"/>
  <c r="F11"/>
  <c r="E11"/>
  <c r="D11"/>
  <c r="C11"/>
  <c r="B11"/>
  <c r="G10"/>
  <c r="F10"/>
  <c r="E10"/>
  <c r="D10"/>
  <c r="C10"/>
  <c r="F13" i="2" l="1"/>
</calcChain>
</file>

<file path=xl/sharedStrings.xml><?xml version="1.0" encoding="utf-8"?>
<sst xmlns="http://schemas.openxmlformats.org/spreadsheetml/2006/main" count="418" uniqueCount="308">
  <si>
    <t>Contact Information</t>
  </si>
  <si>
    <t>Deadline Date</t>
  </si>
  <si>
    <t>512-365-5154 HomegrownTexas@yahoo.com</t>
  </si>
  <si>
    <t>Texas RV Travel &amp; Camping Guide</t>
  </si>
  <si>
    <t>682-518-1989 Brian Schaeffer texasadman@swbell.net</t>
  </si>
  <si>
    <t>Texas Highways</t>
  </si>
  <si>
    <t>Southern Living</t>
  </si>
  <si>
    <t>Texas Monthly</t>
  </si>
  <si>
    <t>(Jackie) Girl Scouts Newsletter</t>
  </si>
  <si>
    <t>Texas Events Calendar</t>
  </si>
  <si>
    <t>Response</t>
  </si>
  <si>
    <t>Notes</t>
  </si>
  <si>
    <r>
      <t xml:space="preserve">Judy Barrett's HomeGrown </t>
    </r>
    <r>
      <rPr>
        <b/>
        <sz val="12"/>
        <color indexed="10"/>
        <rFont val="Comic Sans MS"/>
        <family val="4"/>
      </rPr>
      <t>Out of business</t>
    </r>
  </si>
  <si>
    <t>Texas Co-op Power - Monthly</t>
  </si>
  <si>
    <t>Texas Parks &amp; Wildlife - Monthly</t>
  </si>
  <si>
    <t>Loren Williams 979-823-5567 Angelique Gammon agammon@insitegroup.com</t>
  </si>
  <si>
    <t>512-454-0311 knorthcott@texas-ec.org Marvin Bevins 512-486-6249 texascooppower.com</t>
  </si>
  <si>
    <t>512-389-8706</t>
  </si>
  <si>
    <t xml:space="preserve"> Date(s) Message Placed</t>
  </si>
  <si>
    <t>NO</t>
  </si>
  <si>
    <t>NA</t>
  </si>
  <si>
    <t>YES</t>
  </si>
  <si>
    <t>left msg on 11/29? Called 12/9 and said they have no such events/calendar feature, but are considering for future.</t>
  </si>
  <si>
    <t>viewer_mail@phillipsproductions.com</t>
  </si>
  <si>
    <t>"Texas County Reporter" online Events Calendar</t>
  </si>
  <si>
    <t>Texas Events Calendar, All Across Texas and Texas Cooking</t>
  </si>
  <si>
    <t>Fun-Things-Texas Event Calendar</t>
  </si>
  <si>
    <t>http://www.fun-things-texas.com/texas-events-festivals-calendar.html</t>
  </si>
  <si>
    <t>tourtexas.com</t>
  </si>
  <si>
    <t>Tour Texas, RV focus, online calendar</t>
  </si>
  <si>
    <t>festivalnet.com</t>
  </si>
  <si>
    <t>Festival Network Online</t>
  </si>
  <si>
    <t>12/10 submitted online at http://www.texasmonthly.com/forum/events</t>
  </si>
  <si>
    <t>Texas Gardener, bi-monthly</t>
  </si>
  <si>
    <t>Member svcs 800-765-0766 journey@aaa-texas.com</t>
  </si>
  <si>
    <t>customer service 1-800-272-4101, eleanor_griffin@timeinc.com nellah_mcgough@timeinc.com, stephanie_granada@timeinc.com</t>
  </si>
  <si>
    <t>972-562-5050P.O.Box 864,McKinney, TX 75070-0864, info@sperrygardens.com</t>
  </si>
  <si>
    <t>Neil Sperry's Gardens, bi-monthly mag, monthly e-mag.</t>
  </si>
  <si>
    <t>Rockdale Chamber site</t>
  </si>
  <si>
    <t>Cameron Chamber site</t>
  </si>
  <si>
    <t>Rockdale city site</t>
  </si>
  <si>
    <t>Cameron city site</t>
  </si>
  <si>
    <t>Cameron Herald</t>
  </si>
  <si>
    <t>Rockdale Reporter</t>
  </si>
  <si>
    <t>Temple Telegram</t>
  </si>
  <si>
    <t>My Fairs and Festivals</t>
  </si>
  <si>
    <t>www.myfairsandfestivals.com</t>
  </si>
  <si>
    <t>Emails to all who filled out form in 2010.</t>
  </si>
  <si>
    <t>www.camerontexas.net citycam@camerontexas.net</t>
  </si>
  <si>
    <t>Publication / Website</t>
  </si>
  <si>
    <t>Type of Media</t>
  </si>
  <si>
    <t>Print</t>
  </si>
  <si>
    <t>Print / Online</t>
  </si>
  <si>
    <t>Online</t>
  </si>
  <si>
    <t>Online, and Print for a fee.</t>
  </si>
  <si>
    <t>pj@cameron-tx.com www.cameron-tx.com</t>
  </si>
  <si>
    <t>Active Youth and Community - AYC College Station</t>
  </si>
  <si>
    <t xml:space="preserve">512-320-6985 ahinkle@texasmonthly  </t>
  </si>
  <si>
    <t>LCRA "Currents" email newsletter - bi-monthly, "True Blue News" quarterly email letter.</t>
  </si>
  <si>
    <t>http://www.lcra.org/about/newsroom/newsletters_signup.html</t>
  </si>
  <si>
    <t>TMN Listserv announcement to all chapters.</t>
  </si>
  <si>
    <t>Send email to tmn@listserv.tamu.edu from mas yahoo address.</t>
  </si>
  <si>
    <t>Submit to TRV-TEC@dot.state.tx.us and for listing on traveltex.com, or can call 512-486-5876.</t>
  </si>
  <si>
    <t>texashighways.com, print calendar has a mailing list.</t>
  </si>
  <si>
    <t>This is an annual guide of RV campground stops. Not pursued due to annual aspect.</t>
  </si>
  <si>
    <t>Probably outside of LCRA customer area.  Email sent 1/14. Response 1/20 that Milam is outside service area and won't be included.</t>
  </si>
  <si>
    <t>Got email list from Donna.</t>
  </si>
  <si>
    <t>Email</t>
  </si>
  <si>
    <t>Online, on air.</t>
  </si>
  <si>
    <t>Need someone who knows what to do to coordinate.</t>
  </si>
  <si>
    <t>Festivals of Texas Online</t>
  </si>
  <si>
    <t>Festivals of (Central) Texas</t>
  </si>
  <si>
    <t>KXXV.COM Community Calendar</t>
  </si>
  <si>
    <t>No ID or PW needed.</t>
  </si>
  <si>
    <t>Central Texas Now (KCEN)</t>
  </si>
  <si>
    <t>centraltexasnow.com by KCEN TV. Account under ID "El Camino", pw=elcamino, and email is ElCaminoRealMasterNaturalist@gamil.com, uses my name and address, AgriLife phone #</t>
  </si>
  <si>
    <t>AAA Texas Current Events &amp; AAA Texas Journey Bi-monthly</t>
  </si>
  <si>
    <t>looks very commericial, arts and crafts seller types, not pursued.</t>
  </si>
  <si>
    <t>Robertson County papers</t>
  </si>
  <si>
    <t>Very basic event calendar site: ruraltexastourism.com (not .org) 
Cathy Chaloupka, cc@cvtx.com</t>
  </si>
  <si>
    <t>Billy Lambert dist. List</t>
  </si>
  <si>
    <t>Wildlife Biologist who works with landowners in many neighboring counties, has an email distribution list. Billy.lambert@tpwd.state.tx.us</t>
  </si>
  <si>
    <t>Geoff Spahr gspahr@activeyouthcs.com publishes 4x yearly</t>
  </si>
  <si>
    <t xml:space="preserve">12/10 event submitted online via http://www.texashighways.com/index.php/events/submit-event-listing. Spring (Mar, Apr, May) issue deadline Dec 1. (??). </t>
  </si>
  <si>
    <t>Email sent 12/10.</t>
  </si>
  <si>
    <t>info@allacrosstexas.com, patricia@texascooking.com 512-482-8064</t>
  </si>
  <si>
    <t>not pursued for 2012</t>
  </si>
  <si>
    <t>LAST YEAR: query sent 12/13. update sent 1/11/2011.  No events shown on neilsperry.com.  No longer issues Gardens magazine, only e-gardens newsletter.  I put us distribution, nothing yet.</t>
  </si>
  <si>
    <t xml:space="preserve">Email sent 12/10 per web site quidelines - http://www.texascountryreporter.com/calendar.htm </t>
  </si>
  <si>
    <t>Rockdale not in submit list. Sent query 12/10 using online contact submission.</t>
  </si>
  <si>
    <t>Submitted online 12/10, awaiting approval as featured event.</t>
  </si>
  <si>
    <t>Need chamber or someone to pay fee. Cameron paid for 2011.</t>
  </si>
  <si>
    <t>Done by PJ at Cameron Chamber. Ruraltexastourism.org  contact@ruraltexastourism.org</t>
  </si>
  <si>
    <t>Online event calendar. 2011 done by PJ at Cameron Chamber.  12/10 send email to "contact"</t>
  </si>
  <si>
    <t>Debra Jacobs djacob@rockdalechamber.com  Shelly Stautz info@rockdalechamber.com</t>
  </si>
  <si>
    <t>online to do</t>
  </si>
  <si>
    <t>to do</t>
  </si>
  <si>
    <t>Emailed  12/10.  Rejected 12/11- server not responding.  After reviewing April '11 issue, this in probably not a good source.</t>
  </si>
  <si>
    <t>no longer pursue.</t>
  </si>
  <si>
    <t>Yes</t>
  </si>
  <si>
    <t>12/12 - he added Rockdale, I submitted online.</t>
  </si>
  <si>
    <t>Email sent 12/10 to info and patricia. 12/12 - Info said register and submit online (ID elcamino, PW elcamino). 12/12 done. In approval.</t>
  </si>
  <si>
    <t>"Around Texas" section.  Submitted online 12/10. They select from online events to feature in the magazine each month.</t>
  </si>
  <si>
    <t>Texas Bluebird Society</t>
  </si>
  <si>
    <t>submitted by Pat and Carolyn Powers,. 423-7602, gbpowers@gmail.com, texasbluebirdsociety.org</t>
  </si>
  <si>
    <t>submitted by hosts of the booth, Pat and Carolyn, via Donna Lewis</t>
  </si>
  <si>
    <t>called 11/29/10 - out of business since March 2010.</t>
  </si>
  <si>
    <t>No</t>
  </si>
  <si>
    <t>Online as of 12/18 or earlier</t>
  </si>
  <si>
    <t>Michael Bracken, michael@texasgardener.com info@texasgardener.com</t>
  </si>
  <si>
    <t>Emailed both 12/10. (no longer list events in Gardener, but can list in "Seeds" weekly electronic newsletter.)</t>
  </si>
  <si>
    <t>$18 to get listed online and print, print subscribers pay to get mailed issues. See festivalsoftexas.US</t>
  </si>
  <si>
    <t>888-459-2993 festivalsoftexas.COM  cathy@dustyroads.net 888-459-2993 McKinney Tx.</t>
  </si>
  <si>
    <t>12/12, "will do".  12/18 or earlier on online calender.</t>
  </si>
  <si>
    <t>Online 12/12.  Ck different print pubs for Bartlett, Bellfalls, etc.?</t>
  </si>
  <si>
    <t>Emailed Cathy 12/10, F/u email 1/10/12</t>
  </si>
  <si>
    <t>Michaels's email rejected / mispelled. Resent 12/18.  Probably won't pursue further.</t>
  </si>
  <si>
    <t>Mostly RV focus on RV events.</t>
  </si>
  <si>
    <t>2011 fest:(emailed Jackie 1/13, she gave me complete folder - don't know what to do??  Gave folder to Sue.)</t>
  </si>
  <si>
    <t>Emailed 12/10.  Reject 12/11 server not responding.  F/U email sent 1/10/2012. Same response on 1/11/12. Giving up!</t>
  </si>
  <si>
    <t>Has 4/7 in Cameron on 2012 calendar!  And a bad web address.  Amateurs!</t>
  </si>
  <si>
    <t>online as of Jan 24</t>
  </si>
  <si>
    <t>Grey means No.</t>
  </si>
  <si>
    <t>Provide brochures in Elementary and Middle School teacher boxes, for festival and photo contest.</t>
  </si>
  <si>
    <t>Yellow means ToDo / FU</t>
  </si>
  <si>
    <t>Milam 4-H</t>
  </si>
  <si>
    <t>Use Cheryl's distribution list, to send out same as for schools.  Cheryl Walker ce-walker@tamu.edu</t>
  </si>
  <si>
    <t>Manual / email</t>
  </si>
  <si>
    <t>Emailed 12/10. Reminder 12/19. Stephanie 12/19 - "if doesn't make print will try to get it online." Resent email 2/28</t>
  </si>
  <si>
    <t>for journal need info 4 months in advance (Nov 1 for March/April issue), email sent 12/10, F/U email sent 1/10/12, and 2/28.  Reply rec'd 3/2 "too late, try online". Online event submissions fail every time. At their request sent email with all info for them to load on March 5.</t>
  </si>
  <si>
    <t>2/5 notice sent out 2/13. 3/5 sent out 3/5.</t>
  </si>
  <si>
    <t>Contest in 2/19? 3/6</t>
  </si>
  <si>
    <t>Sent photo contest info/form to Cheryl 2/7.  Again 3/8. Festival notice to do.</t>
  </si>
  <si>
    <t>The Eagle, Bryan/CS</t>
  </si>
  <si>
    <t>Print / online</t>
  </si>
  <si>
    <t>Lexington Leader, Lee County</t>
  </si>
  <si>
    <t>Rural Texas Tourism (.org)</t>
  </si>
  <si>
    <t>Rural Texas Tourism (.com)</t>
  </si>
  <si>
    <t>Green means Yes. May need more.</t>
  </si>
  <si>
    <t>All School Districts Art Teachers</t>
  </si>
  <si>
    <t>?someone? Do interview.  krxt@Krxt985.com 512-446-6985</t>
  </si>
  <si>
    <t>KRXT Radio Station, 98.5 Rockdale</t>
  </si>
  <si>
    <t>KMIL Radio Stationm The Ranch 105.1</t>
  </si>
  <si>
    <t>new site rockdalecityhall.com, no email contact address availible. (512) 446-2511</t>
  </si>
  <si>
    <t>Yes - partial</t>
  </si>
  <si>
    <t>Site has paragraph on 2011, with a bad link to us. Emailed 2/6 to fix date, location and link. 3/5 text updated but link is wrong - sent email. 3/13 now fixed.</t>
  </si>
  <si>
    <t>The Eagle - Bryan/CS</t>
  </si>
  <si>
    <t>Lexington Leader Advertising Rates</t>
  </si>
  <si>
    <t>Effective September 1, 2010</t>
  </si>
  <si>
    <t>National Display and Legal Notice Rate:  $9* per Columnar Inch</t>
  </si>
  <si>
    <t>Standard Display Rate: $7.25* per Columnar Inch</t>
  </si>
  <si>
    <t>*Rates Include Online Presence</t>
  </si>
  <si>
    <t>COLUMNS</t>
  </si>
  <si>
    <t>INCHES</t>
  </si>
  <si>
    <t>1 (1.833")</t>
  </si>
  <si>
    <t>2 (3.792")</t>
  </si>
  <si>
    <t>3 (5.75")</t>
  </si>
  <si>
    <t>4 (7.708")</t>
  </si>
  <si>
    <t>5 (9.667")</t>
  </si>
  <si>
    <t>6 (11.625")</t>
  </si>
  <si>
    <t>1/8 Page:</t>
  </si>
  <si>
    <t>1/4 Page:</t>
  </si>
  <si>
    <t>1/2 Page:</t>
  </si>
  <si>
    <t>Full Page:</t>
  </si>
  <si>
    <t>4 Color Processing</t>
  </si>
  <si>
    <t>Ad Cost + $15&lt;1/4pg; $25 =/&gt; 1/4 pg</t>
  </si>
  <si>
    <t>Business Directory:  $12 Per Issue (6-week minimum)</t>
  </si>
  <si>
    <t>Classified Ads:  $8.50 for 15 words; 40 cents for each additional word.</t>
  </si>
  <si>
    <t>Inserts: $325 per week up to 8 page Tab. Inserts larger than 8 page Tab - Call for Pricing.</t>
  </si>
  <si>
    <t>Web Advertising Rates</t>
  </si>
  <si>
    <t>Banner Ads - Rotating - $100/week -- Button Ads - Rotating - $50/week</t>
  </si>
  <si>
    <t>Website Link Button - $25/week</t>
  </si>
  <si>
    <t>www.lexingtonleader.com       email: editor@lexingtonleader.com</t>
  </si>
  <si>
    <t>Post Office Box 547       Lexington, TX  78947       (979) 773-3022       Fax:  (979) 773-4125</t>
  </si>
  <si>
    <t>robconews.com covers Hearne, Caldwell, Franklin. lreynolds@robconews.com adv: bgolden@robconews.com</t>
  </si>
  <si>
    <t>Rate</t>
  </si>
  <si>
    <t>Times</t>
  </si>
  <si>
    <t>Total</t>
  </si>
  <si>
    <t>Venue</t>
  </si>
  <si>
    <t>Rates</t>
  </si>
  <si>
    <t>Free articles</t>
  </si>
  <si>
    <t>yes</t>
  </si>
  <si>
    <t>?</t>
  </si>
  <si>
    <t>DAILY</t>
  </si>
  <si>
    <t>SUNDAY</t>
  </si>
  <si>
    <t xml:space="preserve">ABC AUDIT </t>
  </si>
  <si>
    <t>ABC AUDIT</t>
  </si>
  <si>
    <t>TRUCK</t>
  </si>
  <si>
    <t>ZIPCODES</t>
  </si>
  <si>
    <t>TOWN</t>
  </si>
  <si>
    <t>HOMES</t>
  </si>
  <si>
    <t xml:space="preserve">SINGLE </t>
  </si>
  <si>
    <t>TOTAL</t>
  </si>
  <si>
    <t>AVERAGE</t>
  </si>
  <si>
    <t>TMC</t>
  </si>
  <si>
    <t>Bryan</t>
  </si>
  <si>
    <t>Mumford</t>
  </si>
  <si>
    <t>College Station</t>
  </si>
  <si>
    <t>Bremond</t>
  </si>
  <si>
    <t>Calvert</t>
  </si>
  <si>
    <t>Franklin</t>
  </si>
  <si>
    <t>Gause</t>
  </si>
  <si>
    <t>Hearne</t>
  </si>
  <si>
    <t>Anderson</t>
  </si>
  <si>
    <t>Navasota</t>
  </si>
  <si>
    <t>Misc zip codes</t>
  </si>
  <si>
    <t>Caldwell</t>
  </si>
  <si>
    <t>DimeBox</t>
  </si>
  <si>
    <t>Centerville</t>
  </si>
  <si>
    <t>Jewett</t>
  </si>
  <si>
    <t>Iola</t>
  </si>
  <si>
    <t>Madisonville</t>
  </si>
  <si>
    <t>Hilltop Lakes</t>
  </si>
  <si>
    <t>included in Normangee</t>
  </si>
  <si>
    <t>Normangee</t>
  </si>
  <si>
    <t>North Zulch</t>
  </si>
  <si>
    <t>Marquez</t>
  </si>
  <si>
    <t>Brenham</t>
  </si>
  <si>
    <t>Snook</t>
  </si>
  <si>
    <t>Somerville</t>
  </si>
  <si>
    <t>Col / inch ad.</t>
  </si>
  <si>
    <t>Rockdale reporter cover Lee county any?</t>
  </si>
  <si>
    <t>The Eagle includes Caldwell, Hearne, Franklin, Gause, Navasota and more - about 22,000 distribution in total.</t>
  </si>
  <si>
    <t>bundle packages, examples: 4 times for 8 col/inches is $440. 4 times for 4 col/inches is $220. Special deal for min of two 12 inch ads is $330.  Per ad cost is $19 weekday, and $20 Sunday.  Online full color with click through = $450. Also their "50 plus" monthly reaches 65,000 people with cheaper rates = a 3 col x 5.75 cost $230, plus $45 for color (qtr page) and needs by March 22 for April 2 paper.</t>
  </si>
  <si>
    <t xml:space="preserve">need info 2 months in advance for "What's Happening" section. Emailed 12/10.  F/U emailed 1/10/2012.  </t>
  </si>
  <si>
    <t>12/10 Emailed info for calender, working on Spring issue, deadline end December. 12/13 response "it will be added".  Got interview w/Katherine and Cindy B. and did full page article. Article planned for March 1 edition.</t>
  </si>
  <si>
    <t>1/10 - will include in print and online. In online events Jan 24.</t>
  </si>
  <si>
    <t>Jay Blakefield is writing a feature for this. Sherry McCartney is doing banner adv. In print issue 3/1.</t>
  </si>
  <si>
    <t>INSITE - Barzos Valley - Monthly</t>
  </si>
  <si>
    <t>FLAIR, Brazos Valley - Qtrly</t>
  </si>
  <si>
    <t>Emailed Debra Jacobs 12/10.  F/U emailed 1/10/2012. several more f/u's, got in Events/Upcoming but not yet in Events Calendar.</t>
  </si>
  <si>
    <t>nothing as of Jan 24, Feb 6, march has partial.</t>
  </si>
  <si>
    <t>Has new writeup and link to us.</t>
  </si>
  <si>
    <t>2/6 -Special events did have notice with a link to us.  As of 3/13 Home/Special Events has it, but Visitors/Area Events does not.</t>
  </si>
  <si>
    <t>2/7 photo contest sent out. Again 3/19</t>
  </si>
  <si>
    <t>Rosebud news, The Marlin Democrat</t>
  </si>
  <si>
    <t>$480.31 per ad based on running a minimum of 2 ads</t>
  </si>
  <si>
    <t>$688.75 one ad during week</t>
  </si>
  <si>
    <t>$725 one ad Sunday/Holiday</t>
  </si>
  <si>
    <t>$302.50 per ad based on running a minimum of 2 ads</t>
  </si>
  <si>
    <t>$418 one ad during week</t>
  </si>
  <si>
    <t>$440 one ad Sunday/Holiday</t>
  </si>
  <si>
    <t>$226.88 per ad based on running a minimum of 2 ads</t>
  </si>
  <si>
    <t>$313.50 one ad during week</t>
  </si>
  <si>
    <t>$330 one ad Sunday/Holiday</t>
  </si>
  <si>
    <t>The Eagle, using our flyer</t>
  </si>
  <si>
    <t>5 column (9.557”) x 7.25” = 36.25</t>
  </si>
  <si>
    <t>3 column (5.75”) x 5.5” (?distorted?) = 16.5</t>
  </si>
  <si>
    <t>Issue Date</t>
  </si>
  <si>
    <t>KMIL radio, 697-6633</t>
  </si>
  <si>
    <t>KRXT radio, 512-446-6985</t>
  </si>
  <si>
    <t>Katherine and Connie do interview?  kmil@Kmil.com (254) 697-6633 Adver-Rob Reed cell 254-482-0923 robert.reed@yahoo</t>
  </si>
  <si>
    <t>Rob 3/21, send email with info, at least 2 days prior for ads.</t>
  </si>
  <si>
    <t>Kathy Cooke Martin kathy@rockdalereporter.com (512) 446-5838</t>
  </si>
  <si>
    <t>Candace Velvin, publisher@cameronherald.com 697-6671</t>
  </si>
  <si>
    <t>theeagle.com publsher@theeagle.com adv. Pam Henrichsen 979-731-4710 cell 979-877-9363 pam.henrichsen@theeagle.com</t>
  </si>
  <si>
    <t>4/1 - 4/14</t>
  </si>
  <si>
    <t>4/4 - 4/13</t>
  </si>
  <si>
    <t>Use Jeanne Williams, or ask for Advertising at 254-778-4444, Dianeh@tdtnews.com circulation is 21.5K</t>
  </si>
  <si>
    <t>apr 5 and 12</t>
  </si>
  <si>
    <t>The Eagle on line banner</t>
  </si>
  <si>
    <t>3 weeks?</t>
  </si>
  <si>
    <t>$5.35 per column/inch, 3 col x 4 inches = 12</t>
  </si>
  <si>
    <t>lexingtonleader.com weekly</t>
  </si>
  <si>
    <t>$18 col/inch Sunday rate, $17.50 weekday rate. Sent copy for 4 col  x 4.5 = 18.</t>
  </si>
  <si>
    <t>4 column (7.708”) x 5.5”  = 22    SELECTED</t>
  </si>
  <si>
    <t>Lexington Leader - weekly</t>
  </si>
  <si>
    <t>Robertson County News - weekly</t>
  </si>
  <si>
    <t>We could do 25,000 online page views on theeagle.com for a total of $250 delivered over 1100 times per day for a 3 week period, possibly starting as soon as Monday, March 26.
All ads online are also done in full color and can animate the bat wings. And ad click through to your website. (currently don't work on XP FF 11.0)</t>
  </si>
  <si>
    <t>3/8 online submitted photo contest. F/U on 3/14, said if space allows. Full article and contest extension sub 3/24</t>
  </si>
  <si>
    <t>No email responses.</t>
  </si>
  <si>
    <t>$15 per minute, $12.50 per 30 seconds, buy 1 get 1 free, plus community calendar etc. On both morning and night news for 10 days = 20 total?  Rural party line by Anderle.</t>
  </si>
  <si>
    <t>$15 per minute, $12 per 30 seconds, buy 1 get 1 free, plus onair interviews and more. will run 5x between 6am 6pm, plus overnights, plus news and calendar, from 4/1 to 4/14.</t>
  </si>
  <si>
    <t>confirmed</t>
  </si>
  <si>
    <t>Both Cameron and Thorndale: $10.90 per col/inch non profit, Cameron only $7.40 full retail, color is plus $150. 4 col x 5.5 = 22</t>
  </si>
  <si>
    <t>2010 did 31.5 col/inches at $6.50 = $205.  Do 4 col x 5.5 = 22 inches</t>
  </si>
  <si>
    <t>billing</t>
  </si>
  <si>
    <t>$7.25 per column/inch, color is plus $15 if less than 1/4 page, plus $25 if =&gt; 1/4 page.  3 col x 4" = 12, sent copy req 3/23. 3/30: 3 col x 4" = 12 is $87 b/w $102 color retail, and $69.60 b/w (rate=$5.80) and $84 color non profit.</t>
  </si>
  <si>
    <t>bill ?</t>
  </si>
  <si>
    <t>Photo contest subm on 2/6, 3/4, Full article and contest extension sub 3/24, detail art submitted Mar 26 upon request.</t>
  </si>
  <si>
    <t>Photo contest subm on 2/5, 3/4, Full article and contest extension sub 3/24. Expanded art submitted 4/2.</t>
  </si>
  <si>
    <t>photo contest email sent 3/8, F/U 3/14, Reply 3/14 "just sent to newsroom", I put Fest/photo on calendar. Full article and contest extension sub 3/24. Expanded art submitted 4/2</t>
  </si>
  <si>
    <t>Photo contest email sent 3/8.  F/u 3/14, Full article and contest extension sub 3/24. Expanded art submitted 4/2.</t>
  </si>
  <si>
    <t>Photo contest sent 2/6.  Again 3/8. Festival notice to do. Sent flyer notice 3/26</t>
  </si>
  <si>
    <t>contests done, flyer sent out 4/2.</t>
  </si>
  <si>
    <t>Need to send complete write up with fair amount of details. Target Feb-Mar. Photo contest sent 2/5 and followed up again, and 3/5. Sent flyer notice 3/26.</t>
  </si>
  <si>
    <t>TPWD Facebook pages - Wildlife Diversity and ?</t>
  </si>
  <si>
    <t>Mark Klym</t>
  </si>
  <si>
    <t>Mark requested attach file for posting to FB based on my ECRC friends email 3/26.</t>
  </si>
  <si>
    <t>Posted on FB.</t>
  </si>
  <si>
    <t>No responses from anyone. Several bad addresses.</t>
  </si>
  <si>
    <t>Emailed all county Art teachers (from school web sites) 2/7/12 with photo contest introduction and Entry package. Again 3/8 without attachment.</t>
  </si>
  <si>
    <t>Not in event calendar as of Jan 24, blank as of 2/6, as of 4/2 - forget them next year.</t>
  </si>
  <si>
    <t>nothing as of Jan 24, feb 6. Nothing as of 3/8. nothing 4/2. Drop them from list.</t>
  </si>
  <si>
    <t>2/6 - Only shows through Feb. so far.  May be "in gueue". 2/28 shows through March. None on 4/2. Drop them.</t>
  </si>
  <si>
    <t>nothing as of Jan 24, feb 6, 2/28, still showing events in Nov '11? OK 4/2.</t>
  </si>
  <si>
    <t>Sent flyer to 130 2010's and 137 2011's on 4/2.</t>
  </si>
  <si>
    <t>No attempts made.  Website very basic, nothing on it. No contacts.</t>
  </si>
  <si>
    <t>3/22 published photo contest article w/FP leader. 4/5 ad published.</t>
  </si>
  <si>
    <t>Contest was in 2/16, 3/8, and 3/16. 4/5 article, adv., and contest(?) side article.</t>
  </si>
  <si>
    <t>Contest was in 2/9, Article and adv. 4/5.</t>
  </si>
  <si>
    <t>Gidding Times and News, and Burleson County Tribune</t>
  </si>
  <si>
    <t>Contact Sam Treus, gtimes@verizon.net, 979-542-2222. NP rate for 5.5" is $85 each paper.</t>
  </si>
  <si>
    <t>Did 1 adv each on 4/12.</t>
  </si>
  <si>
    <t>2011 (Need to enter 120+ email names into system, and sent out notice.  1st email notice sent on Feb 20.  Had about 4 email rejects.) 2012 - entered all 2011 contacts, got a bunch of rejects.</t>
  </si>
  <si>
    <t>979-280-5000 Erin Casey editor@flairmag.net Jay Brakefield jay.brakefield@yahoo.com feature writer, Sherry McCartney publisher@flairmag.net</t>
  </si>
  <si>
    <t>Blair Magazine</t>
  </si>
  <si>
    <t>banner ad at top of page, next to their feature article (free)</t>
  </si>
</sst>
</file>

<file path=xl/styles.xml><?xml version="1.0" encoding="utf-8"?>
<styleSheet xmlns="http://schemas.openxmlformats.org/spreadsheetml/2006/main">
  <numFmts count="4">
    <numFmt numFmtId="8" formatCode="&quot;$&quot;#,##0.00_);[Red]\(&quot;$&quot;#,##0.00\)"/>
    <numFmt numFmtId="44" formatCode="_(&quot;$&quot;* #,##0.00_);_(&quot;$&quot;* \(#,##0.00\);_(&quot;$&quot;* &quot;-&quot;??_);_(@_)"/>
    <numFmt numFmtId="164" formatCode="[$-409]d\-mmm\-yy;@"/>
    <numFmt numFmtId="165" formatCode="&quot;$&quot;#,##0.00"/>
  </numFmts>
  <fonts count="24">
    <font>
      <sz val="10"/>
      <name val="Arial"/>
    </font>
    <font>
      <sz val="12"/>
      <name val="Comic Sans MS"/>
      <family val="4"/>
    </font>
    <font>
      <b/>
      <sz val="12"/>
      <name val="Comic Sans MS"/>
      <family val="4"/>
    </font>
    <font>
      <sz val="8"/>
      <name val="Arial"/>
      <family val="2"/>
    </font>
    <font>
      <u/>
      <sz val="10"/>
      <color indexed="12"/>
      <name val="Arial"/>
      <family val="2"/>
    </font>
    <font>
      <b/>
      <sz val="12"/>
      <color indexed="10"/>
      <name val="Comic Sans MS"/>
      <family val="4"/>
    </font>
    <font>
      <b/>
      <u/>
      <sz val="14"/>
      <name val="Comic Sans MS"/>
      <family val="4"/>
    </font>
    <font>
      <sz val="12"/>
      <name val="Arial"/>
      <family val="2"/>
    </font>
    <font>
      <b/>
      <u/>
      <sz val="14"/>
      <name val="Arial"/>
      <family val="2"/>
    </font>
    <font>
      <sz val="14"/>
      <name val="Comic Sans MS"/>
      <family val="4"/>
    </font>
    <font>
      <sz val="10"/>
      <name val="Arial"/>
    </font>
    <font>
      <b/>
      <sz val="18"/>
      <name val="Arial"/>
      <family val="2"/>
    </font>
    <font>
      <b/>
      <sz val="14"/>
      <name val="Arial"/>
      <family val="2"/>
    </font>
    <font>
      <b/>
      <sz val="10"/>
      <name val="Arial"/>
      <family val="2"/>
    </font>
    <font>
      <b/>
      <sz val="12"/>
      <name val="Arial"/>
      <family val="2"/>
    </font>
    <font>
      <sz val="12"/>
      <color indexed="8"/>
      <name val="Arial"/>
      <family val="2"/>
    </font>
    <font>
      <sz val="10"/>
      <name val="Arial"/>
      <family val="2"/>
    </font>
    <font>
      <u/>
      <sz val="10"/>
      <name val="Arial"/>
      <family val="2"/>
    </font>
    <font>
      <u/>
      <sz val="14"/>
      <name val="Arial"/>
      <family val="2"/>
    </font>
    <font>
      <sz val="10"/>
      <name val="Verdana"/>
      <family val="2"/>
    </font>
    <font>
      <sz val="8"/>
      <name val="Verdana"/>
      <family val="2"/>
    </font>
    <font>
      <sz val="9"/>
      <name val="Verdana"/>
      <family val="2"/>
    </font>
    <font>
      <b/>
      <sz val="9"/>
      <name val="Verdana"/>
      <family val="2"/>
    </font>
    <font>
      <sz val="10"/>
      <name val="Comic Sans MS"/>
      <family val="4"/>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
      <patternFill patternType="solid">
        <fgColor indexed="8"/>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44" fontId="10" fillId="0" borderId="0" applyFont="0" applyFill="0" applyBorder="0" applyAlignment="0" applyProtection="0"/>
    <xf numFmtId="0" fontId="19" fillId="0" borderId="0"/>
  </cellStyleXfs>
  <cellXfs count="67">
    <xf numFmtId="0" fontId="0" fillId="0" borderId="0" xfId="0"/>
    <xf numFmtId="0" fontId="7" fillId="0" borderId="0" xfId="0" applyFont="1" applyAlignment="1">
      <alignment horizontal="left" vertical="top" wrapText="1"/>
    </xf>
    <xf numFmtId="0" fontId="1"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xf>
    <xf numFmtId="0" fontId="4" fillId="0" borderId="0" xfId="1" applyAlignment="1" applyProtection="1">
      <alignment horizontal="left" vertical="top"/>
    </xf>
    <xf numFmtId="0" fontId="9" fillId="0" borderId="0" xfId="0" applyFont="1" applyAlignment="1">
      <alignment horizontal="left" vertical="top" wrapText="1"/>
    </xf>
    <xf numFmtId="0" fontId="7" fillId="0" borderId="0" xfId="0" applyFont="1" applyAlignment="1">
      <alignment vertical="top" wrapText="1"/>
    </xf>
    <xf numFmtId="164" fontId="7" fillId="0" borderId="0" xfId="0" applyNumberFormat="1" applyFont="1" applyAlignment="1">
      <alignment horizontal="left" vertical="top"/>
    </xf>
    <xf numFmtId="0" fontId="2" fillId="2" borderId="0" xfId="0" applyFont="1" applyFill="1" applyAlignment="1">
      <alignment horizontal="left" vertical="top" wrapText="1"/>
    </xf>
    <xf numFmtId="0" fontId="2" fillId="3" borderId="0" xfId="0" applyFont="1" applyFill="1" applyAlignment="1">
      <alignment horizontal="left" vertical="top" wrapText="1"/>
    </xf>
    <xf numFmtId="0" fontId="2" fillId="4" borderId="0" xfId="0" applyFont="1" applyFill="1" applyAlignment="1">
      <alignment horizontal="left" vertical="top" wrapText="1"/>
    </xf>
    <xf numFmtId="0" fontId="7" fillId="0" borderId="0" xfId="0" applyFont="1"/>
    <xf numFmtId="0" fontId="14" fillId="0" borderId="1"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44" fontId="15" fillId="5" borderId="4" xfId="2" applyFont="1" applyFill="1" applyBorder="1"/>
    <xf numFmtId="44" fontId="7" fillId="5" borderId="4" xfId="2" applyFont="1" applyFill="1" applyBorder="1"/>
    <xf numFmtId="44" fontId="7" fillId="0" borderId="4" xfId="2" applyFont="1" applyBorder="1"/>
    <xf numFmtId="0" fontId="14" fillId="0" borderId="6" xfId="0" applyFont="1" applyBorder="1" applyAlignment="1">
      <alignment horizontal="center"/>
    </xf>
    <xf numFmtId="8" fontId="7" fillId="0" borderId="4" xfId="0" applyNumberFormat="1" applyFont="1" applyBorder="1"/>
    <xf numFmtId="0" fontId="1" fillId="0" borderId="0" xfId="0" applyFont="1" applyAlignment="1">
      <alignment wrapText="1"/>
    </xf>
    <xf numFmtId="0" fontId="16" fillId="0" borderId="0" xfId="0" applyFont="1"/>
    <xf numFmtId="165" fontId="0" fillId="0" borderId="0" xfId="0" applyNumberFormat="1"/>
    <xf numFmtId="0" fontId="0" fillId="0" borderId="0" xfId="0" applyAlignment="1">
      <alignment horizontal="right"/>
    </xf>
    <xf numFmtId="0" fontId="17" fillId="0" borderId="0" xfId="0" applyFont="1" applyAlignment="1">
      <alignment horizontal="right"/>
    </xf>
    <xf numFmtId="0" fontId="17" fillId="0" borderId="0" xfId="0" applyFont="1" applyAlignment="1">
      <alignment horizontal="center" wrapText="1"/>
    </xf>
    <xf numFmtId="0" fontId="18" fillId="0" borderId="0" xfId="0" applyFont="1"/>
    <xf numFmtId="0" fontId="0" fillId="0" borderId="0" xfId="0" applyAlignment="1">
      <alignment horizontal="center"/>
    </xf>
    <xf numFmtId="0" fontId="16" fillId="0" borderId="0" xfId="0" applyFont="1" applyAlignment="1">
      <alignment horizontal="center"/>
    </xf>
    <xf numFmtId="0" fontId="19" fillId="0" borderId="7" xfId="3" applyBorder="1"/>
    <xf numFmtId="0" fontId="19" fillId="0" borderId="0" xfId="3"/>
    <xf numFmtId="0" fontId="19" fillId="0" borderId="8" xfId="3" applyBorder="1"/>
    <xf numFmtId="0" fontId="19" fillId="0" borderId="4" xfId="3" applyBorder="1"/>
    <xf numFmtId="0" fontId="19" fillId="0" borderId="4" xfId="3" applyFill="1" applyBorder="1"/>
    <xf numFmtId="0" fontId="19" fillId="0" borderId="0" xfId="3" applyFill="1"/>
    <xf numFmtId="0" fontId="20" fillId="0" borderId="4" xfId="3" applyFont="1" applyFill="1" applyBorder="1"/>
    <xf numFmtId="3" fontId="19" fillId="0" borderId="0" xfId="3" applyNumberFormat="1"/>
    <xf numFmtId="0" fontId="0" fillId="0" borderId="0" xfId="0" applyAlignment="1">
      <alignment vertical="center"/>
    </xf>
    <xf numFmtId="0" fontId="16" fillId="0" borderId="0" xfId="0" applyFont="1" applyAlignment="1">
      <alignment vertical="center" wrapText="1"/>
    </xf>
    <xf numFmtId="0" fontId="22" fillId="0" borderId="0" xfId="0" applyFont="1"/>
    <xf numFmtId="0" fontId="21" fillId="0" borderId="0" xfId="0" applyFont="1"/>
    <xf numFmtId="16" fontId="0" fillId="0" borderId="0" xfId="0" applyNumberFormat="1"/>
    <xf numFmtId="0" fontId="23" fillId="0" borderId="0" xfId="0" applyFont="1" applyAlignment="1">
      <alignment horizontal="left" vertical="top" wrapText="1"/>
    </xf>
    <xf numFmtId="0" fontId="16" fillId="0" borderId="0" xfId="0" applyFont="1" applyAlignment="1">
      <alignment horizontal="center"/>
    </xf>
    <xf numFmtId="16" fontId="0" fillId="0" borderId="0" xfId="0" applyNumberFormat="1" applyAlignment="1">
      <alignment wrapText="1"/>
    </xf>
    <xf numFmtId="16" fontId="16" fillId="0" borderId="0" xfId="0" applyNumberFormat="1" applyFont="1"/>
    <xf numFmtId="0" fontId="16" fillId="0" borderId="0" xfId="0" applyFont="1" applyAlignment="1">
      <alignment wrapText="1"/>
    </xf>
    <xf numFmtId="0" fontId="0" fillId="0" borderId="0" xfId="0" applyAlignment="1">
      <alignment horizontal="center" wrapText="1"/>
    </xf>
    <xf numFmtId="44" fontId="7" fillId="3" borderId="4" xfId="2" applyFont="1" applyFill="1" applyBorder="1"/>
    <xf numFmtId="0" fontId="22" fillId="3" borderId="0" xfId="0" applyFont="1" applyFill="1"/>
    <xf numFmtId="0" fontId="0" fillId="0" borderId="0" xfId="0" applyAlignment="1">
      <alignment wrapText="1"/>
    </xf>
    <xf numFmtId="44" fontId="0" fillId="0" borderId="0" xfId="2" applyFont="1"/>
    <xf numFmtId="16" fontId="16" fillId="0" borderId="0" xfId="0" applyNumberFormat="1" applyFont="1" applyAlignment="1">
      <alignment wrapText="1"/>
    </xf>
    <xf numFmtId="0" fontId="16" fillId="0" borderId="0" xfId="0" applyFont="1" applyAlignment="1">
      <alignment horizontal="center"/>
    </xf>
    <xf numFmtId="0" fontId="0" fillId="0" borderId="0" xfId="0" applyAlignment="1">
      <alignment vertical="center" wrapText="1"/>
    </xf>
    <xf numFmtId="0" fontId="7" fillId="0" borderId="0" xfId="0" applyFont="1" applyAlignment="1">
      <alignment horizontal="center"/>
    </xf>
    <xf numFmtId="0" fontId="16" fillId="0" borderId="0" xfId="0" applyFont="1" applyAlignment="1">
      <alignment horizontal="center"/>
    </xf>
    <xf numFmtId="0" fontId="14" fillId="0" borderId="0" xfId="0" applyFont="1" applyAlignment="1">
      <alignment horizontal="center"/>
    </xf>
    <xf numFmtId="0" fontId="13"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4" fillId="0" borderId="1"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cellXfs>
  <cellStyles count="4">
    <cellStyle name="Currency" xfId="2" builtinId="4"/>
    <cellStyle name="Hyperlink" xfId="1" builtinId="8"/>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un-things-texas.com/texas-events-festivals-calendar.html" TargetMode="External"/><Relationship Id="rId2" Type="http://schemas.openxmlformats.org/officeDocument/2006/relationships/hyperlink" Target="mailto:viewer_mail@phillipsproductions.com" TargetMode="External"/><Relationship Id="rId1" Type="http://schemas.openxmlformats.org/officeDocument/2006/relationships/hyperlink" Target="mailto:ahinkle@texasmonthly%20%20%20512-320-698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J234"/>
  <sheetViews>
    <sheetView showRuler="0" zoomScale="75" zoomScaleNormal="75" zoomScalePageLayoutView="75" workbookViewId="0">
      <selection activeCell="I4" sqref="I4"/>
    </sheetView>
  </sheetViews>
  <sheetFormatPr defaultRowHeight="15"/>
  <cols>
    <col min="1" max="1" width="31.140625" style="4" customWidth="1"/>
    <col min="2" max="2" width="12" style="4" customWidth="1"/>
    <col min="3" max="3" width="40.28515625" style="4" customWidth="1"/>
    <col min="4" max="5" width="18.140625" style="4" hidden="1" customWidth="1"/>
    <col min="6" max="6" width="66.7109375" style="1" customWidth="1"/>
    <col min="7" max="7" width="34.7109375" style="4" customWidth="1"/>
    <col min="8" max="8" width="20.28515625" style="4" customWidth="1"/>
    <col min="9" max="16384" width="9.140625" style="4"/>
  </cols>
  <sheetData>
    <row r="1" spans="1:9" ht="26.25" customHeight="1">
      <c r="A1" s="9">
        <v>40967</v>
      </c>
      <c r="C1" s="10" t="s">
        <v>122</v>
      </c>
      <c r="F1" s="12" t="s">
        <v>138</v>
      </c>
      <c r="G1" s="11" t="s">
        <v>124</v>
      </c>
    </row>
    <row r="2" spans="1:9" s="5" customFormat="1" ht="45" customHeight="1">
      <c r="A2" s="3" t="s">
        <v>49</v>
      </c>
      <c r="B2" s="3" t="s">
        <v>50</v>
      </c>
      <c r="C2" s="3" t="s">
        <v>0</v>
      </c>
      <c r="D2" s="3" t="s">
        <v>1</v>
      </c>
      <c r="E2" s="3"/>
      <c r="F2" s="3" t="s">
        <v>11</v>
      </c>
      <c r="G2" s="3" t="s">
        <v>18</v>
      </c>
      <c r="H2" s="3" t="s">
        <v>10</v>
      </c>
    </row>
    <row r="3" spans="1:9" ht="65.25" customHeight="1">
      <c r="A3" s="12" t="s">
        <v>228</v>
      </c>
      <c r="B3" s="2" t="s">
        <v>134</v>
      </c>
      <c r="C3" s="2" t="s">
        <v>15</v>
      </c>
      <c r="D3" s="2"/>
      <c r="E3" s="2"/>
      <c r="F3" s="2" t="s">
        <v>224</v>
      </c>
      <c r="G3" s="2" t="s">
        <v>226</v>
      </c>
      <c r="H3" s="2" t="s">
        <v>99</v>
      </c>
      <c r="I3" s="6"/>
    </row>
    <row r="4" spans="1:9" s="1" customFormat="1" ht="106.5" customHeight="1">
      <c r="A4" s="12" t="s">
        <v>229</v>
      </c>
      <c r="B4" s="2" t="s">
        <v>51</v>
      </c>
      <c r="C4" s="2" t="s">
        <v>305</v>
      </c>
      <c r="D4" s="2"/>
      <c r="E4" s="2"/>
      <c r="F4" s="2" t="s">
        <v>225</v>
      </c>
      <c r="G4" s="2" t="s">
        <v>227</v>
      </c>
      <c r="H4" s="2" t="s">
        <v>21</v>
      </c>
    </row>
    <row r="5" spans="1:9" ht="105.75" customHeight="1">
      <c r="A5" s="12" t="s">
        <v>13</v>
      </c>
      <c r="B5" s="2" t="s">
        <v>51</v>
      </c>
      <c r="C5" s="2" t="s">
        <v>16</v>
      </c>
      <c r="D5" s="2"/>
      <c r="E5" s="2"/>
      <c r="F5" s="2" t="s">
        <v>102</v>
      </c>
      <c r="G5" s="2" t="s">
        <v>114</v>
      </c>
      <c r="H5" s="2" t="s">
        <v>99</v>
      </c>
    </row>
    <row r="6" spans="1:9" ht="66.75" customHeight="1">
      <c r="A6" s="12" t="s">
        <v>103</v>
      </c>
      <c r="B6" s="2" t="s">
        <v>53</v>
      </c>
      <c r="C6" s="2" t="s">
        <v>104</v>
      </c>
      <c r="D6" s="2"/>
      <c r="E6" s="2"/>
      <c r="F6" s="2" t="s">
        <v>105</v>
      </c>
      <c r="G6" s="2" t="s">
        <v>53</v>
      </c>
      <c r="H6" s="2" t="s">
        <v>99</v>
      </c>
    </row>
    <row r="7" spans="1:9" ht="98.25" customHeight="1">
      <c r="A7" s="12" t="s">
        <v>5</v>
      </c>
      <c r="B7" s="2" t="s">
        <v>52</v>
      </c>
      <c r="C7" s="2" t="s">
        <v>63</v>
      </c>
      <c r="D7" s="2"/>
      <c r="E7" s="2"/>
      <c r="F7" s="2" t="s">
        <v>83</v>
      </c>
      <c r="G7" s="2" t="s">
        <v>121</v>
      </c>
      <c r="H7" s="2" t="s">
        <v>99</v>
      </c>
    </row>
    <row r="8" spans="1:9" ht="60.75" customHeight="1">
      <c r="A8" s="12" t="s">
        <v>9</v>
      </c>
      <c r="B8" s="2" t="s">
        <v>53</v>
      </c>
      <c r="C8" s="8" t="s">
        <v>62</v>
      </c>
      <c r="D8" s="2"/>
      <c r="E8" s="2"/>
      <c r="F8" s="2" t="s">
        <v>84</v>
      </c>
      <c r="G8" s="2" t="s">
        <v>121</v>
      </c>
      <c r="H8" s="2" t="s">
        <v>99</v>
      </c>
    </row>
    <row r="9" spans="1:9" ht="50.1" customHeight="1">
      <c r="A9" s="12" t="s">
        <v>7</v>
      </c>
      <c r="B9" s="2" t="s">
        <v>52</v>
      </c>
      <c r="C9" s="2" t="s">
        <v>57</v>
      </c>
      <c r="D9" s="2"/>
      <c r="E9" s="2"/>
      <c r="F9" s="2" t="s">
        <v>32</v>
      </c>
      <c r="G9" s="2" t="s">
        <v>108</v>
      </c>
      <c r="H9" s="2" t="s">
        <v>99</v>
      </c>
    </row>
    <row r="10" spans="1:9" ht="68.25" customHeight="1">
      <c r="A10" s="12" t="s">
        <v>25</v>
      </c>
      <c r="B10" s="2" t="s">
        <v>53</v>
      </c>
      <c r="C10" s="8" t="s">
        <v>85</v>
      </c>
      <c r="D10" s="2"/>
      <c r="E10" s="2"/>
      <c r="F10" s="2" t="s">
        <v>101</v>
      </c>
      <c r="G10" s="2" t="s">
        <v>108</v>
      </c>
      <c r="H10" s="2" t="s">
        <v>99</v>
      </c>
    </row>
    <row r="11" spans="1:9" ht="62.25" customHeight="1">
      <c r="A11" s="12" t="s">
        <v>26</v>
      </c>
      <c r="B11" s="2" t="s">
        <v>53</v>
      </c>
      <c r="C11" s="2" t="s">
        <v>27</v>
      </c>
      <c r="D11" s="2"/>
      <c r="E11" s="2"/>
      <c r="F11" s="2" t="s">
        <v>89</v>
      </c>
      <c r="G11" s="2" t="s">
        <v>100</v>
      </c>
      <c r="H11" s="2" t="s">
        <v>21</v>
      </c>
    </row>
    <row r="12" spans="1:9" ht="58.5" customHeight="1">
      <c r="A12" s="12" t="s">
        <v>45</v>
      </c>
      <c r="B12" s="2" t="s">
        <v>53</v>
      </c>
      <c r="C12" s="2" t="s">
        <v>46</v>
      </c>
      <c r="F12" s="2" t="s">
        <v>90</v>
      </c>
      <c r="G12" s="2" t="s">
        <v>108</v>
      </c>
      <c r="H12" s="2" t="s">
        <v>99</v>
      </c>
    </row>
    <row r="13" spans="1:9" ht="74.25" customHeight="1">
      <c r="A13" s="12" t="s">
        <v>70</v>
      </c>
      <c r="B13" s="2" t="s">
        <v>53</v>
      </c>
      <c r="C13" s="2" t="s">
        <v>112</v>
      </c>
      <c r="F13" s="2" t="s">
        <v>115</v>
      </c>
      <c r="G13" s="2" t="s">
        <v>295</v>
      </c>
      <c r="H13" s="2" t="s">
        <v>99</v>
      </c>
    </row>
    <row r="14" spans="1:9" ht="81" customHeight="1">
      <c r="A14" s="12" t="s">
        <v>136</v>
      </c>
      <c r="B14" s="2" t="s">
        <v>53</v>
      </c>
      <c r="C14" s="2" t="s">
        <v>92</v>
      </c>
      <c r="F14" s="2" t="s">
        <v>93</v>
      </c>
      <c r="G14" s="2" t="s">
        <v>113</v>
      </c>
      <c r="H14" s="2" t="s">
        <v>99</v>
      </c>
    </row>
    <row r="15" spans="1:9" ht="127.5" customHeight="1">
      <c r="A15" s="11" t="s">
        <v>74</v>
      </c>
      <c r="B15" s="2" t="s">
        <v>53</v>
      </c>
      <c r="C15" s="2" t="s">
        <v>75</v>
      </c>
      <c r="F15" s="2" t="s">
        <v>96</v>
      </c>
      <c r="G15" s="2"/>
      <c r="H15" s="2"/>
    </row>
    <row r="16" spans="1:9" ht="57" customHeight="1">
      <c r="A16" s="11" t="s">
        <v>72</v>
      </c>
      <c r="B16" s="2" t="s">
        <v>53</v>
      </c>
      <c r="C16" s="2" t="s">
        <v>73</v>
      </c>
      <c r="F16" s="2" t="s">
        <v>96</v>
      </c>
      <c r="G16" s="2"/>
      <c r="H16" s="2"/>
    </row>
    <row r="17" spans="1:10" ht="64.5" customHeight="1">
      <c r="A17" s="12" t="s">
        <v>38</v>
      </c>
      <c r="B17" s="2" t="s">
        <v>53</v>
      </c>
      <c r="C17" s="2" t="s">
        <v>94</v>
      </c>
      <c r="F17" s="2" t="s">
        <v>230</v>
      </c>
      <c r="G17" s="2" t="s">
        <v>231</v>
      </c>
      <c r="H17" s="2" t="s">
        <v>144</v>
      </c>
      <c r="I17" s="2"/>
      <c r="J17" s="2"/>
    </row>
    <row r="18" spans="1:10" ht="82.5" customHeight="1">
      <c r="A18" s="12" t="s">
        <v>39</v>
      </c>
      <c r="B18" s="2" t="s">
        <v>53</v>
      </c>
      <c r="C18" s="2" t="s">
        <v>55</v>
      </c>
      <c r="F18" s="2" t="s">
        <v>232</v>
      </c>
      <c r="G18" s="2"/>
      <c r="H18" s="2" t="s">
        <v>99</v>
      </c>
      <c r="I18" s="2"/>
      <c r="J18" s="2"/>
    </row>
    <row r="19" spans="1:10" ht="59.25" customHeight="1">
      <c r="A19" s="12" t="s">
        <v>40</v>
      </c>
      <c r="B19" s="2" t="s">
        <v>53</v>
      </c>
      <c r="C19" s="2" t="s">
        <v>143</v>
      </c>
      <c r="F19" s="2" t="s">
        <v>233</v>
      </c>
      <c r="G19" s="2"/>
      <c r="H19" s="2" t="s">
        <v>144</v>
      </c>
      <c r="I19" s="2"/>
      <c r="J19" s="2"/>
    </row>
    <row r="20" spans="1:10" ht="68.25" customHeight="1">
      <c r="A20" s="12" t="s">
        <v>41</v>
      </c>
      <c r="B20" s="2" t="s">
        <v>53</v>
      </c>
      <c r="C20" s="2" t="s">
        <v>48</v>
      </c>
      <c r="F20" s="2" t="s">
        <v>145</v>
      </c>
      <c r="G20" s="2"/>
      <c r="H20" s="2" t="s">
        <v>99</v>
      </c>
      <c r="I20" s="2"/>
      <c r="J20" s="2"/>
    </row>
    <row r="21" spans="1:10" ht="57" customHeight="1">
      <c r="A21" s="12" t="s">
        <v>42</v>
      </c>
      <c r="B21" s="2" t="s">
        <v>51</v>
      </c>
      <c r="C21" s="2" t="s">
        <v>254</v>
      </c>
      <c r="F21" s="2" t="s">
        <v>280</v>
      </c>
      <c r="G21" s="2" t="s">
        <v>300</v>
      </c>
      <c r="H21" s="2"/>
      <c r="I21" s="2"/>
      <c r="J21" s="2"/>
    </row>
    <row r="22" spans="1:10" ht="62.25" customHeight="1">
      <c r="A22" s="12" t="s">
        <v>43</v>
      </c>
      <c r="B22" s="2" t="s">
        <v>51</v>
      </c>
      <c r="C22" s="22" t="s">
        <v>253</v>
      </c>
      <c r="F22" s="2" t="s">
        <v>280</v>
      </c>
      <c r="G22" s="2" t="s">
        <v>299</v>
      </c>
      <c r="H22" s="2"/>
      <c r="I22" s="2"/>
      <c r="J22" s="2"/>
    </row>
    <row r="23" spans="1:10" ht="62.25" customHeight="1">
      <c r="A23" s="12" t="s">
        <v>44</v>
      </c>
      <c r="B23" s="2" t="s">
        <v>51</v>
      </c>
      <c r="C23" s="22" t="s">
        <v>258</v>
      </c>
      <c r="F23" s="2" t="s">
        <v>279</v>
      </c>
      <c r="G23" s="2" t="s">
        <v>131</v>
      </c>
      <c r="H23" s="2"/>
      <c r="I23" s="2"/>
      <c r="J23" s="2"/>
    </row>
    <row r="24" spans="1:10" ht="66" customHeight="1">
      <c r="A24" s="12" t="s">
        <v>135</v>
      </c>
      <c r="B24" s="2" t="s">
        <v>52</v>
      </c>
      <c r="C24" s="2" t="s">
        <v>263</v>
      </c>
      <c r="F24" s="2" t="s">
        <v>269</v>
      </c>
      <c r="G24" s="2" t="s">
        <v>298</v>
      </c>
      <c r="H24" s="2"/>
      <c r="I24" s="2"/>
      <c r="J24" s="2"/>
    </row>
    <row r="25" spans="1:10" ht="69.75" customHeight="1">
      <c r="A25" s="12" t="s">
        <v>133</v>
      </c>
      <c r="B25" s="2" t="s">
        <v>134</v>
      </c>
      <c r="C25" s="44" t="s">
        <v>255</v>
      </c>
      <c r="F25" s="2" t="s">
        <v>281</v>
      </c>
      <c r="G25" s="2"/>
      <c r="H25" s="2"/>
      <c r="I25" s="2"/>
      <c r="J25" s="2"/>
    </row>
    <row r="26" spans="1:10" ht="69.75" customHeight="1">
      <c r="A26" s="12" t="s">
        <v>301</v>
      </c>
      <c r="B26" s="2" t="s">
        <v>51</v>
      </c>
      <c r="C26" s="40" t="s">
        <v>302</v>
      </c>
      <c r="F26" s="2" t="s">
        <v>303</v>
      </c>
      <c r="G26" s="2"/>
      <c r="H26" s="2"/>
      <c r="I26" s="2"/>
      <c r="J26" s="2"/>
    </row>
    <row r="27" spans="1:10" ht="79.5" customHeight="1">
      <c r="A27" s="12" t="s">
        <v>78</v>
      </c>
      <c r="B27" s="2" t="s">
        <v>51</v>
      </c>
      <c r="C27" s="2" t="s">
        <v>174</v>
      </c>
      <c r="F27" s="2" t="s">
        <v>282</v>
      </c>
      <c r="G27" s="2" t="s">
        <v>270</v>
      </c>
      <c r="H27" s="2"/>
      <c r="I27" s="2"/>
      <c r="J27" s="2"/>
    </row>
    <row r="28" spans="1:10" ht="86.25" customHeight="1">
      <c r="A28" s="12" t="s">
        <v>47</v>
      </c>
      <c r="B28" s="2" t="s">
        <v>53</v>
      </c>
      <c r="C28" s="2" t="s">
        <v>66</v>
      </c>
      <c r="F28" s="2" t="s">
        <v>304</v>
      </c>
      <c r="G28" s="2" t="s">
        <v>296</v>
      </c>
      <c r="H28" s="2"/>
      <c r="I28" s="2"/>
      <c r="J28" s="2"/>
    </row>
    <row r="29" spans="1:10" ht="83.25" customHeight="1">
      <c r="A29" s="12" t="s">
        <v>60</v>
      </c>
      <c r="B29" s="2" t="s">
        <v>67</v>
      </c>
      <c r="C29" s="2" t="s">
        <v>61</v>
      </c>
      <c r="F29" s="2" t="s">
        <v>285</v>
      </c>
      <c r="G29" s="2" t="s">
        <v>130</v>
      </c>
      <c r="H29" s="2"/>
    </row>
    <row r="30" spans="1:10" ht="83.25" customHeight="1">
      <c r="A30" s="12" t="s">
        <v>80</v>
      </c>
      <c r="B30" s="2" t="s">
        <v>67</v>
      </c>
      <c r="C30" s="2" t="s">
        <v>81</v>
      </c>
      <c r="F30" s="2" t="s">
        <v>283</v>
      </c>
      <c r="G30" s="2" t="s">
        <v>284</v>
      </c>
      <c r="H30" s="2"/>
    </row>
    <row r="31" spans="1:10" ht="49.5" customHeight="1">
      <c r="A31" s="12" t="s">
        <v>286</v>
      </c>
      <c r="B31" s="2" t="s">
        <v>67</v>
      </c>
      <c r="C31" s="2" t="s">
        <v>287</v>
      </c>
      <c r="F31" s="2" t="s">
        <v>288</v>
      </c>
      <c r="G31" s="2" t="s">
        <v>289</v>
      </c>
      <c r="H31" s="2"/>
    </row>
    <row r="32" spans="1:10" ht="88.5" customHeight="1">
      <c r="A32" s="12" t="s">
        <v>142</v>
      </c>
      <c r="B32" s="2" t="s">
        <v>68</v>
      </c>
      <c r="C32" s="2" t="s">
        <v>251</v>
      </c>
      <c r="F32" s="2" t="s">
        <v>252</v>
      </c>
      <c r="G32" s="2"/>
      <c r="H32" s="2"/>
      <c r="I32" s="2"/>
      <c r="J32" s="2"/>
    </row>
    <row r="33" spans="1:10" ht="63.75" customHeight="1">
      <c r="A33" s="12" t="s">
        <v>141</v>
      </c>
      <c r="B33" s="2" t="s">
        <v>68</v>
      </c>
      <c r="C33" s="2" t="s">
        <v>140</v>
      </c>
      <c r="F33" s="2" t="s">
        <v>95</v>
      </c>
      <c r="G33" s="2"/>
      <c r="H33" s="2"/>
      <c r="I33" s="2"/>
      <c r="J33" s="2"/>
    </row>
    <row r="34" spans="1:10" s="1" customFormat="1" ht="61.5" customHeight="1">
      <c r="A34" s="12" t="s">
        <v>139</v>
      </c>
      <c r="B34" s="2" t="s">
        <v>127</v>
      </c>
      <c r="C34" s="2" t="s">
        <v>123</v>
      </c>
      <c r="F34" s="2" t="s">
        <v>291</v>
      </c>
      <c r="G34" s="2" t="s">
        <v>290</v>
      </c>
      <c r="H34" s="2"/>
      <c r="I34" s="2"/>
      <c r="J34" s="2"/>
    </row>
    <row r="35" spans="1:10" ht="66" customHeight="1">
      <c r="A35" s="12" t="s">
        <v>125</v>
      </c>
      <c r="B35" s="2" t="s">
        <v>67</v>
      </c>
      <c r="C35" s="2" t="s">
        <v>126</v>
      </c>
      <c r="F35" s="2" t="s">
        <v>132</v>
      </c>
      <c r="G35" s="2" t="s">
        <v>234</v>
      </c>
      <c r="H35" s="2"/>
      <c r="I35" s="2"/>
      <c r="J35" s="2"/>
    </row>
    <row r="36" spans="1:10" ht="102" customHeight="1">
      <c r="A36" s="10" t="s">
        <v>6</v>
      </c>
      <c r="B36" s="2" t="s">
        <v>52</v>
      </c>
      <c r="C36" s="2" t="s">
        <v>35</v>
      </c>
      <c r="D36" s="2"/>
      <c r="E36" s="2"/>
      <c r="F36" s="2" t="s">
        <v>128</v>
      </c>
      <c r="G36" s="2" t="s">
        <v>292</v>
      </c>
      <c r="H36" s="2" t="s">
        <v>107</v>
      </c>
    </row>
    <row r="37" spans="1:10" ht="83.25" customHeight="1">
      <c r="A37" s="10" t="s">
        <v>24</v>
      </c>
      <c r="B37" s="2" t="s">
        <v>53</v>
      </c>
      <c r="C37" s="2" t="s">
        <v>23</v>
      </c>
      <c r="D37" s="2"/>
      <c r="E37" s="2"/>
      <c r="F37" s="2" t="s">
        <v>88</v>
      </c>
      <c r="G37" s="2" t="s">
        <v>294</v>
      </c>
      <c r="H37" s="2"/>
    </row>
    <row r="38" spans="1:10" ht="113.25" customHeight="1">
      <c r="A38" s="10" t="s">
        <v>76</v>
      </c>
      <c r="B38" s="2" t="s">
        <v>53</v>
      </c>
      <c r="C38" s="2" t="s">
        <v>34</v>
      </c>
      <c r="D38" s="2"/>
      <c r="E38" s="2"/>
      <c r="F38" s="2" t="s">
        <v>129</v>
      </c>
      <c r="G38" s="2" t="s">
        <v>293</v>
      </c>
      <c r="H38" s="2"/>
    </row>
    <row r="39" spans="1:10" s="5" customFormat="1" ht="64.5" customHeight="1">
      <c r="A39" s="10" t="s">
        <v>56</v>
      </c>
      <c r="B39" s="7" t="s">
        <v>51</v>
      </c>
      <c r="C39" s="2" t="s">
        <v>82</v>
      </c>
      <c r="D39" s="2"/>
      <c r="E39" s="2"/>
      <c r="F39" s="2" t="s">
        <v>97</v>
      </c>
      <c r="G39" s="2" t="s">
        <v>98</v>
      </c>
      <c r="H39" s="2" t="s">
        <v>107</v>
      </c>
    </row>
    <row r="40" spans="1:10" ht="61.5" customHeight="1">
      <c r="A40" s="10" t="s">
        <v>12</v>
      </c>
      <c r="B40" s="2" t="s">
        <v>51</v>
      </c>
      <c r="C40" s="2" t="s">
        <v>2</v>
      </c>
      <c r="D40" s="2"/>
      <c r="E40" s="2"/>
      <c r="F40" s="2" t="s">
        <v>106</v>
      </c>
      <c r="G40" s="2" t="s">
        <v>20</v>
      </c>
      <c r="H40" s="2" t="s">
        <v>107</v>
      </c>
    </row>
    <row r="41" spans="1:10" ht="66.75" customHeight="1">
      <c r="A41" s="10" t="s">
        <v>3</v>
      </c>
      <c r="B41" s="2" t="s">
        <v>51</v>
      </c>
      <c r="C41" s="2" t="s">
        <v>4</v>
      </c>
      <c r="D41" s="2"/>
      <c r="E41" s="2"/>
      <c r="F41" s="2" t="s">
        <v>64</v>
      </c>
      <c r="G41" s="2"/>
      <c r="H41" s="2" t="s">
        <v>107</v>
      </c>
    </row>
    <row r="42" spans="1:10" ht="69.75" customHeight="1">
      <c r="A42" s="10" t="s">
        <v>14</v>
      </c>
      <c r="B42" s="2" t="s">
        <v>51</v>
      </c>
      <c r="C42" s="2" t="s">
        <v>17</v>
      </c>
      <c r="D42" s="2"/>
      <c r="E42" s="2"/>
      <c r="F42" s="2" t="s">
        <v>22</v>
      </c>
      <c r="G42" s="2"/>
      <c r="H42" s="2" t="s">
        <v>19</v>
      </c>
    </row>
    <row r="43" spans="1:10" ht="60.75" customHeight="1">
      <c r="A43" s="10" t="s">
        <v>8</v>
      </c>
      <c r="B43" s="2" t="s">
        <v>51</v>
      </c>
      <c r="C43" s="2" t="s">
        <v>69</v>
      </c>
      <c r="D43" s="2"/>
      <c r="E43" s="2"/>
      <c r="F43" s="2" t="s">
        <v>118</v>
      </c>
      <c r="G43" s="2"/>
      <c r="H43" s="2"/>
    </row>
    <row r="44" spans="1:10" ht="65.25" customHeight="1">
      <c r="A44" s="10" t="s">
        <v>33</v>
      </c>
      <c r="B44" s="2" t="s">
        <v>53</v>
      </c>
      <c r="C44" s="2" t="s">
        <v>109</v>
      </c>
      <c r="D44" s="2"/>
      <c r="E44" s="2"/>
      <c r="F44" s="2" t="s">
        <v>110</v>
      </c>
      <c r="G44" s="2" t="s">
        <v>116</v>
      </c>
      <c r="H44" s="2" t="s">
        <v>107</v>
      </c>
    </row>
    <row r="45" spans="1:10" ht="84.75" customHeight="1">
      <c r="A45" s="10" t="s">
        <v>37</v>
      </c>
      <c r="B45" s="2" t="s">
        <v>52</v>
      </c>
      <c r="C45" s="2" t="s">
        <v>36</v>
      </c>
      <c r="D45" s="2"/>
      <c r="E45" s="2"/>
      <c r="F45" s="2" t="s">
        <v>87</v>
      </c>
      <c r="G45" s="2" t="s">
        <v>86</v>
      </c>
      <c r="H45" s="2" t="s">
        <v>107</v>
      </c>
    </row>
    <row r="46" spans="1:10" ht="54.75" customHeight="1">
      <c r="A46" s="10" t="s">
        <v>29</v>
      </c>
      <c r="B46" s="2" t="s">
        <v>53</v>
      </c>
      <c r="C46" s="2" t="s">
        <v>28</v>
      </c>
      <c r="F46" s="2" t="s">
        <v>117</v>
      </c>
      <c r="G46" s="2"/>
      <c r="H46" s="2" t="s">
        <v>19</v>
      </c>
    </row>
    <row r="47" spans="1:10" ht="52.5" customHeight="1">
      <c r="A47" s="10" t="s">
        <v>31</v>
      </c>
      <c r="B47" s="2" t="s">
        <v>53</v>
      </c>
      <c r="C47" s="2" t="s">
        <v>30</v>
      </c>
      <c r="F47" s="2" t="s">
        <v>77</v>
      </c>
      <c r="G47" s="2"/>
      <c r="H47" s="2" t="s">
        <v>19</v>
      </c>
    </row>
    <row r="48" spans="1:10" ht="93" customHeight="1">
      <c r="A48" s="10" t="s">
        <v>58</v>
      </c>
      <c r="B48" s="2" t="s">
        <v>53</v>
      </c>
      <c r="C48" s="2" t="s">
        <v>59</v>
      </c>
      <c r="F48" s="2" t="s">
        <v>65</v>
      </c>
      <c r="G48" s="2"/>
      <c r="H48" s="2" t="s">
        <v>19</v>
      </c>
    </row>
    <row r="49" spans="1:8" ht="74.25" customHeight="1">
      <c r="A49" s="10" t="s">
        <v>71</v>
      </c>
      <c r="B49" s="2" t="s">
        <v>54</v>
      </c>
      <c r="C49" s="2" t="s">
        <v>111</v>
      </c>
      <c r="F49" s="2" t="s">
        <v>91</v>
      </c>
      <c r="G49" s="2"/>
      <c r="H49" s="2" t="s">
        <v>107</v>
      </c>
    </row>
    <row r="50" spans="1:8" ht="77.25" customHeight="1">
      <c r="A50" s="10" t="s">
        <v>137</v>
      </c>
      <c r="B50" s="2" t="s">
        <v>53</v>
      </c>
      <c r="C50" s="2" t="s">
        <v>79</v>
      </c>
      <c r="F50" s="2" t="s">
        <v>119</v>
      </c>
      <c r="G50" s="2" t="s">
        <v>120</v>
      </c>
      <c r="H50" s="2" t="s">
        <v>107</v>
      </c>
    </row>
    <row r="51" spans="1:8" ht="36.75" customHeight="1">
      <c r="A51" s="10" t="s">
        <v>235</v>
      </c>
      <c r="B51" s="1" t="s">
        <v>134</v>
      </c>
      <c r="F51" s="1" t="s">
        <v>297</v>
      </c>
    </row>
    <row r="52" spans="1:8" ht="30" customHeight="1"/>
    <row r="53" spans="1:8" ht="30" customHeight="1"/>
    <row r="54" spans="1:8" ht="30" customHeight="1"/>
    <row r="55" spans="1:8" ht="30" customHeight="1"/>
    <row r="56" spans="1:8" ht="30" customHeight="1"/>
    <row r="57" spans="1:8" ht="30" customHeight="1"/>
    <row r="58" spans="1:8" ht="30" customHeight="1"/>
    <row r="59" spans="1:8" ht="30" customHeight="1"/>
    <row r="60" spans="1:8" ht="30" customHeight="1"/>
    <row r="61" spans="1:8" ht="30" customHeight="1"/>
    <row r="62" spans="1:8" ht="30" customHeight="1"/>
    <row r="63" spans="1:8" ht="30" customHeight="1"/>
    <row r="64" spans="1:8"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sheetData>
  <phoneticPr fontId="3" type="noConversion"/>
  <hyperlinks>
    <hyperlink ref="C9" r:id="rId1" display="ahinkle@texasmonthly   512-320-6985"/>
    <hyperlink ref="C37" r:id="rId2"/>
    <hyperlink ref="C11" r:id="rId3"/>
  </hyperlinks>
  <printOptions horizontalCentered="1" verticalCentered="1" gridLines="1"/>
  <pageMargins left="0.5" right="0.5" top="0.75" bottom="0.5" header="0.5" footer="0.5"/>
  <pageSetup scale="55" fitToHeight="4" orientation="landscape" horizontalDpi="4294967293" verticalDpi="0" copies="2" r:id="rId4"/>
  <headerFooter scaleWithDoc="0">
    <oddHeader xml:space="preserve">&amp;C&amp;14County Nature Festival 2012 - Print and Online Advertising&amp;RPage &amp;P of &amp;N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35"/>
  <sheetViews>
    <sheetView tabSelected="1" zoomScaleNormal="100" workbookViewId="0">
      <pane xSplit="1" ySplit="1" topLeftCell="B2" activePane="bottomRight" state="frozen"/>
      <selection pane="topRight" activeCell="B1" sqref="B1"/>
      <selection pane="bottomLeft" activeCell="A2" sqref="A2"/>
      <selection pane="bottomRight" activeCell="J5" sqref="J5"/>
    </sheetView>
  </sheetViews>
  <sheetFormatPr defaultRowHeight="12.75"/>
  <cols>
    <col min="1" max="1" width="23.28515625" customWidth="1"/>
    <col min="2" max="2" width="81.42578125" customWidth="1"/>
    <col min="4" max="4" width="9.5703125" style="25" customWidth="1"/>
    <col min="5" max="5" width="7" style="25" customWidth="1"/>
    <col min="6" max="6" width="13" customWidth="1"/>
    <col min="7" max="7" width="9.140625" style="29"/>
  </cols>
  <sheetData>
    <row r="1" spans="1:10" ht="24.75" customHeight="1">
      <c r="A1" s="28" t="s">
        <v>178</v>
      </c>
      <c r="B1" s="28" t="s">
        <v>179</v>
      </c>
      <c r="C1" s="26" t="s">
        <v>175</v>
      </c>
      <c r="D1" s="27" t="s">
        <v>220</v>
      </c>
      <c r="E1" s="26" t="s">
        <v>176</v>
      </c>
      <c r="F1" s="26" t="s">
        <v>177</v>
      </c>
      <c r="G1" s="27" t="s">
        <v>180</v>
      </c>
      <c r="H1" s="49" t="s">
        <v>248</v>
      </c>
    </row>
    <row r="2" spans="1:10" ht="39" customHeight="1">
      <c r="A2" t="s">
        <v>249</v>
      </c>
      <c r="B2" s="48" t="s">
        <v>271</v>
      </c>
      <c r="C2" s="24">
        <v>15</v>
      </c>
      <c r="E2" s="25">
        <v>10</v>
      </c>
      <c r="F2" s="24">
        <f>C2*E2</f>
        <v>150</v>
      </c>
      <c r="H2" s="23" t="s">
        <v>257</v>
      </c>
      <c r="I2" t="s">
        <v>273</v>
      </c>
      <c r="J2" t="s">
        <v>276</v>
      </c>
    </row>
    <row r="3" spans="1:10" ht="33" customHeight="1">
      <c r="A3" t="s">
        <v>250</v>
      </c>
      <c r="B3" s="52" t="s">
        <v>272</v>
      </c>
      <c r="C3" s="24">
        <v>15</v>
      </c>
      <c r="E3" s="25">
        <v>10</v>
      </c>
      <c r="F3" s="24">
        <f>C3*E3</f>
        <v>150</v>
      </c>
      <c r="H3" s="23" t="s">
        <v>256</v>
      </c>
      <c r="I3" s="23" t="s">
        <v>273</v>
      </c>
      <c r="J3" t="s">
        <v>276</v>
      </c>
    </row>
    <row r="4" spans="1:10" ht="33" customHeight="1">
      <c r="A4" t="s">
        <v>306</v>
      </c>
      <c r="B4" s="52" t="s">
        <v>307</v>
      </c>
      <c r="C4" s="24">
        <v>170</v>
      </c>
      <c r="F4" s="24">
        <v>170</v>
      </c>
      <c r="H4" s="23"/>
      <c r="I4" s="23" t="s">
        <v>273</v>
      </c>
      <c r="J4" t="s">
        <v>276</v>
      </c>
    </row>
    <row r="5" spans="1:10" ht="30" customHeight="1">
      <c r="A5" t="s">
        <v>42</v>
      </c>
      <c r="B5" s="52" t="s">
        <v>274</v>
      </c>
      <c r="C5" s="24">
        <v>10.9</v>
      </c>
      <c r="D5" s="25">
        <v>22</v>
      </c>
      <c r="E5" s="25">
        <v>2</v>
      </c>
      <c r="F5" s="24">
        <f>C5*D5*E5</f>
        <v>479.6</v>
      </c>
      <c r="G5" s="30" t="s">
        <v>181</v>
      </c>
      <c r="H5" s="46" t="s">
        <v>259</v>
      </c>
      <c r="I5" t="s">
        <v>273</v>
      </c>
      <c r="J5" t="s">
        <v>276</v>
      </c>
    </row>
    <row r="6" spans="1:10" ht="31.5" customHeight="1">
      <c r="A6" t="s">
        <v>43</v>
      </c>
      <c r="B6" s="23" t="s">
        <v>275</v>
      </c>
      <c r="C6" s="24">
        <v>6.5</v>
      </c>
      <c r="D6" s="25">
        <v>22</v>
      </c>
      <c r="E6" s="25">
        <v>2</v>
      </c>
      <c r="F6" s="24">
        <f t="shared" ref="F6:F12" si="0">C6*D6*E6</f>
        <v>286</v>
      </c>
      <c r="G6" s="30" t="s">
        <v>181</v>
      </c>
      <c r="H6" s="46" t="s">
        <v>259</v>
      </c>
      <c r="I6" t="s">
        <v>273</v>
      </c>
      <c r="J6" t="s">
        <v>276</v>
      </c>
    </row>
    <row r="7" spans="1:10" ht="27" customHeight="1">
      <c r="A7" t="s">
        <v>44</v>
      </c>
      <c r="B7" s="23" t="s">
        <v>264</v>
      </c>
      <c r="C7" s="24">
        <v>18</v>
      </c>
      <c r="D7" s="25">
        <v>18</v>
      </c>
      <c r="E7" s="25">
        <v>1</v>
      </c>
      <c r="F7" s="24">
        <f t="shared" si="0"/>
        <v>324</v>
      </c>
      <c r="G7" s="30" t="s">
        <v>181</v>
      </c>
      <c r="H7" s="43">
        <v>41007</v>
      </c>
      <c r="I7" t="s">
        <v>273</v>
      </c>
      <c r="J7" t="s">
        <v>276</v>
      </c>
    </row>
    <row r="8" spans="1:10" ht="68.25" customHeight="1">
      <c r="A8" s="39" t="s">
        <v>146</v>
      </c>
      <c r="B8" s="40" t="s">
        <v>223</v>
      </c>
      <c r="C8" s="24">
        <v>20</v>
      </c>
      <c r="D8" s="25">
        <v>22</v>
      </c>
      <c r="E8" s="25">
        <v>1</v>
      </c>
      <c r="F8" s="24">
        <f t="shared" si="0"/>
        <v>440</v>
      </c>
      <c r="G8" s="30" t="s">
        <v>182</v>
      </c>
      <c r="H8" s="43">
        <v>41007</v>
      </c>
      <c r="I8" t="s">
        <v>273</v>
      </c>
      <c r="J8" t="s">
        <v>278</v>
      </c>
    </row>
    <row r="9" spans="1:10" ht="54" customHeight="1">
      <c r="A9" s="39" t="s">
        <v>260</v>
      </c>
      <c r="B9" s="40" t="s">
        <v>268</v>
      </c>
      <c r="C9" s="24">
        <v>250</v>
      </c>
      <c r="E9" s="25">
        <v>0</v>
      </c>
      <c r="F9" s="24">
        <f>C9*E9</f>
        <v>0</v>
      </c>
      <c r="G9" s="45"/>
      <c r="H9" s="47" t="s">
        <v>261</v>
      </c>
    </row>
    <row r="10" spans="1:10" ht="54" customHeight="1">
      <c r="A10" s="56" t="s">
        <v>301</v>
      </c>
      <c r="B10" s="40" t="s">
        <v>302</v>
      </c>
      <c r="C10" s="24">
        <v>85</v>
      </c>
      <c r="E10" s="25">
        <v>2</v>
      </c>
      <c r="F10" s="24">
        <f>C10*E10</f>
        <v>170</v>
      </c>
      <c r="G10" s="55"/>
      <c r="H10" s="47">
        <v>41011</v>
      </c>
      <c r="I10" t="s">
        <v>273</v>
      </c>
      <c r="J10" t="s">
        <v>276</v>
      </c>
    </row>
    <row r="11" spans="1:10" ht="25.5" customHeight="1">
      <c r="A11" s="23" t="s">
        <v>267</v>
      </c>
      <c r="B11" s="23" t="s">
        <v>262</v>
      </c>
      <c r="C11" s="24">
        <v>5.35</v>
      </c>
      <c r="D11" s="25">
        <v>12</v>
      </c>
      <c r="E11" s="25">
        <v>0</v>
      </c>
      <c r="F11" s="24">
        <f t="shared" si="0"/>
        <v>0</v>
      </c>
      <c r="G11" s="30" t="s">
        <v>182</v>
      </c>
    </row>
    <row r="12" spans="1:10" ht="42" customHeight="1">
      <c r="A12" s="23" t="s">
        <v>266</v>
      </c>
      <c r="B12" s="48" t="s">
        <v>277</v>
      </c>
      <c r="C12" s="24">
        <v>5.8</v>
      </c>
      <c r="D12" s="25">
        <v>12</v>
      </c>
      <c r="E12" s="25">
        <v>2</v>
      </c>
      <c r="F12" s="24">
        <f t="shared" si="0"/>
        <v>139.19999999999999</v>
      </c>
      <c r="G12" s="30" t="s">
        <v>182</v>
      </c>
      <c r="H12" s="54" t="s">
        <v>259</v>
      </c>
      <c r="I12" t="s">
        <v>273</v>
      </c>
      <c r="J12" t="s">
        <v>278</v>
      </c>
    </row>
    <row r="13" spans="1:10">
      <c r="C13" s="24"/>
      <c r="F13" s="24">
        <f>SUM(F2:F12)</f>
        <v>2308.7999999999997</v>
      </c>
    </row>
    <row r="14" spans="1:10">
      <c r="A14" s="23" t="s">
        <v>222</v>
      </c>
    </row>
    <row r="15" spans="1:10">
      <c r="A15" s="23" t="s">
        <v>221</v>
      </c>
    </row>
    <row r="21" spans="2:3">
      <c r="B21" s="23" t="s">
        <v>245</v>
      </c>
    </row>
    <row r="22" spans="2:3">
      <c r="B22" s="41" t="s">
        <v>246</v>
      </c>
    </row>
    <row r="23" spans="2:3">
      <c r="B23" s="42" t="s">
        <v>236</v>
      </c>
    </row>
    <row r="24" spans="2:3">
      <c r="B24" s="42" t="s">
        <v>237</v>
      </c>
    </row>
    <row r="25" spans="2:3">
      <c r="B25" s="42" t="s">
        <v>238</v>
      </c>
    </row>
    <row r="27" spans="2:3">
      <c r="B27" s="51" t="s">
        <v>265</v>
      </c>
      <c r="C27" s="53"/>
    </row>
    <row r="28" spans="2:3">
      <c r="B28" s="42" t="s">
        <v>239</v>
      </c>
    </row>
    <row r="29" spans="2:3">
      <c r="B29" s="42" t="s">
        <v>240</v>
      </c>
    </row>
    <row r="30" spans="2:3">
      <c r="B30" s="42" t="s">
        <v>241</v>
      </c>
    </row>
    <row r="32" spans="2:3">
      <c r="B32" s="41" t="s">
        <v>247</v>
      </c>
    </row>
    <row r="33" spans="2:2">
      <c r="B33" s="42" t="s">
        <v>242</v>
      </c>
    </row>
    <row r="34" spans="2:2">
      <c r="B34" s="42" t="s">
        <v>243</v>
      </c>
    </row>
    <row r="35" spans="2:2">
      <c r="B35" s="42" t="s">
        <v>244</v>
      </c>
    </row>
  </sheetData>
  <phoneticPr fontId="3" type="noConversion"/>
  <pageMargins left="0.75" right="0.75" top="1" bottom="1" header="0.5" footer="0.5"/>
  <pageSetup scale="73" orientation="landscape"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dimension ref="A1:L40"/>
  <sheetViews>
    <sheetView zoomScaleNormal="100" workbookViewId="0">
      <selection activeCell="N33" sqref="N33"/>
    </sheetView>
  </sheetViews>
  <sheetFormatPr defaultColWidth="12.5703125" defaultRowHeight="12.75"/>
  <cols>
    <col min="1" max="1" width="7.28515625" style="32" customWidth="1"/>
    <col min="2" max="2" width="9.85546875" style="32" customWidth="1"/>
    <col min="3" max="3" width="14.85546875" style="32" customWidth="1"/>
    <col min="4" max="5" width="8.28515625" style="32" customWidth="1"/>
    <col min="6" max="6" width="7.7109375" style="32" customWidth="1"/>
    <col min="7" max="7" width="8.42578125" style="32" customWidth="1"/>
    <col min="8" max="8" width="8.140625" style="32" customWidth="1"/>
    <col min="9" max="9" width="8.28515625" style="32" customWidth="1"/>
    <col min="10" max="11" width="10.42578125" style="32" customWidth="1"/>
    <col min="12" max="12" width="7.5703125" style="32" customWidth="1"/>
    <col min="13" max="256" width="12.5703125" style="32"/>
    <col min="257" max="257" width="7.28515625" style="32" customWidth="1"/>
    <col min="258" max="258" width="9.85546875" style="32" customWidth="1"/>
    <col min="259" max="259" width="14.85546875" style="32" customWidth="1"/>
    <col min="260" max="261" width="8.28515625" style="32" customWidth="1"/>
    <col min="262" max="262" width="7.7109375" style="32" customWidth="1"/>
    <col min="263" max="263" width="8.42578125" style="32" customWidth="1"/>
    <col min="264" max="264" width="8.140625" style="32" customWidth="1"/>
    <col min="265" max="265" width="8.28515625" style="32" customWidth="1"/>
    <col min="266" max="267" width="10.42578125" style="32" customWidth="1"/>
    <col min="268" max="268" width="7.5703125" style="32" customWidth="1"/>
    <col min="269" max="512" width="12.5703125" style="32"/>
    <col min="513" max="513" width="7.28515625" style="32" customWidth="1"/>
    <col min="514" max="514" width="9.85546875" style="32" customWidth="1"/>
    <col min="515" max="515" width="14.85546875" style="32" customWidth="1"/>
    <col min="516" max="517" width="8.28515625" style="32" customWidth="1"/>
    <col min="518" max="518" width="7.7109375" style="32" customWidth="1"/>
    <col min="519" max="519" width="8.42578125" style="32" customWidth="1"/>
    <col min="520" max="520" width="8.140625" style="32" customWidth="1"/>
    <col min="521" max="521" width="8.28515625" style="32" customWidth="1"/>
    <col min="522" max="523" width="10.42578125" style="32" customWidth="1"/>
    <col min="524" max="524" width="7.5703125" style="32" customWidth="1"/>
    <col min="525" max="768" width="12.5703125" style="32"/>
    <col min="769" max="769" width="7.28515625" style="32" customWidth="1"/>
    <col min="770" max="770" width="9.85546875" style="32" customWidth="1"/>
    <col min="771" max="771" width="14.85546875" style="32" customWidth="1"/>
    <col min="772" max="773" width="8.28515625" style="32" customWidth="1"/>
    <col min="774" max="774" width="7.7109375" style="32" customWidth="1"/>
    <col min="775" max="775" width="8.42578125" style="32" customWidth="1"/>
    <col min="776" max="776" width="8.140625" style="32" customWidth="1"/>
    <col min="777" max="777" width="8.28515625" style="32" customWidth="1"/>
    <col min="778" max="779" width="10.42578125" style="32" customWidth="1"/>
    <col min="780" max="780" width="7.5703125" style="32" customWidth="1"/>
    <col min="781" max="1024" width="12.5703125" style="32"/>
    <col min="1025" max="1025" width="7.28515625" style="32" customWidth="1"/>
    <col min="1026" max="1026" width="9.85546875" style="32" customWidth="1"/>
    <col min="1027" max="1027" width="14.85546875" style="32" customWidth="1"/>
    <col min="1028" max="1029" width="8.28515625" style="32" customWidth="1"/>
    <col min="1030" max="1030" width="7.7109375" style="32" customWidth="1"/>
    <col min="1031" max="1031" width="8.42578125" style="32" customWidth="1"/>
    <col min="1032" max="1032" width="8.140625" style="32" customWidth="1"/>
    <col min="1033" max="1033" width="8.28515625" style="32" customWidth="1"/>
    <col min="1034" max="1035" width="10.42578125" style="32" customWidth="1"/>
    <col min="1036" max="1036" width="7.5703125" style="32" customWidth="1"/>
    <col min="1037" max="1280" width="12.5703125" style="32"/>
    <col min="1281" max="1281" width="7.28515625" style="32" customWidth="1"/>
    <col min="1282" max="1282" width="9.85546875" style="32" customWidth="1"/>
    <col min="1283" max="1283" width="14.85546875" style="32" customWidth="1"/>
    <col min="1284" max="1285" width="8.28515625" style="32" customWidth="1"/>
    <col min="1286" max="1286" width="7.7109375" style="32" customWidth="1"/>
    <col min="1287" max="1287" width="8.42578125" style="32" customWidth="1"/>
    <col min="1288" max="1288" width="8.140625" style="32" customWidth="1"/>
    <col min="1289" max="1289" width="8.28515625" style="32" customWidth="1"/>
    <col min="1290" max="1291" width="10.42578125" style="32" customWidth="1"/>
    <col min="1292" max="1292" width="7.5703125" style="32" customWidth="1"/>
    <col min="1293" max="1536" width="12.5703125" style="32"/>
    <col min="1537" max="1537" width="7.28515625" style="32" customWidth="1"/>
    <col min="1538" max="1538" width="9.85546875" style="32" customWidth="1"/>
    <col min="1539" max="1539" width="14.85546875" style="32" customWidth="1"/>
    <col min="1540" max="1541" width="8.28515625" style="32" customWidth="1"/>
    <col min="1542" max="1542" width="7.7109375" style="32" customWidth="1"/>
    <col min="1543" max="1543" width="8.42578125" style="32" customWidth="1"/>
    <col min="1544" max="1544" width="8.140625" style="32" customWidth="1"/>
    <col min="1545" max="1545" width="8.28515625" style="32" customWidth="1"/>
    <col min="1546" max="1547" width="10.42578125" style="32" customWidth="1"/>
    <col min="1548" max="1548" width="7.5703125" style="32" customWidth="1"/>
    <col min="1549" max="1792" width="12.5703125" style="32"/>
    <col min="1793" max="1793" width="7.28515625" style="32" customWidth="1"/>
    <col min="1794" max="1794" width="9.85546875" style="32" customWidth="1"/>
    <col min="1795" max="1795" width="14.85546875" style="32" customWidth="1"/>
    <col min="1796" max="1797" width="8.28515625" style="32" customWidth="1"/>
    <col min="1798" max="1798" width="7.7109375" style="32" customWidth="1"/>
    <col min="1799" max="1799" width="8.42578125" style="32" customWidth="1"/>
    <col min="1800" max="1800" width="8.140625" style="32" customWidth="1"/>
    <col min="1801" max="1801" width="8.28515625" style="32" customWidth="1"/>
    <col min="1802" max="1803" width="10.42578125" style="32" customWidth="1"/>
    <col min="1804" max="1804" width="7.5703125" style="32" customWidth="1"/>
    <col min="1805" max="2048" width="12.5703125" style="32"/>
    <col min="2049" max="2049" width="7.28515625" style="32" customWidth="1"/>
    <col min="2050" max="2050" width="9.85546875" style="32" customWidth="1"/>
    <col min="2051" max="2051" width="14.85546875" style="32" customWidth="1"/>
    <col min="2052" max="2053" width="8.28515625" style="32" customWidth="1"/>
    <col min="2054" max="2054" width="7.7109375" style="32" customWidth="1"/>
    <col min="2055" max="2055" width="8.42578125" style="32" customWidth="1"/>
    <col min="2056" max="2056" width="8.140625" style="32" customWidth="1"/>
    <col min="2057" max="2057" width="8.28515625" style="32" customWidth="1"/>
    <col min="2058" max="2059" width="10.42578125" style="32" customWidth="1"/>
    <col min="2060" max="2060" width="7.5703125" style="32" customWidth="1"/>
    <col min="2061" max="2304" width="12.5703125" style="32"/>
    <col min="2305" max="2305" width="7.28515625" style="32" customWidth="1"/>
    <col min="2306" max="2306" width="9.85546875" style="32" customWidth="1"/>
    <col min="2307" max="2307" width="14.85546875" style="32" customWidth="1"/>
    <col min="2308" max="2309" width="8.28515625" style="32" customWidth="1"/>
    <col min="2310" max="2310" width="7.7109375" style="32" customWidth="1"/>
    <col min="2311" max="2311" width="8.42578125" style="32" customWidth="1"/>
    <col min="2312" max="2312" width="8.140625" style="32" customWidth="1"/>
    <col min="2313" max="2313" width="8.28515625" style="32" customWidth="1"/>
    <col min="2314" max="2315" width="10.42578125" style="32" customWidth="1"/>
    <col min="2316" max="2316" width="7.5703125" style="32" customWidth="1"/>
    <col min="2317" max="2560" width="12.5703125" style="32"/>
    <col min="2561" max="2561" width="7.28515625" style="32" customWidth="1"/>
    <col min="2562" max="2562" width="9.85546875" style="32" customWidth="1"/>
    <col min="2563" max="2563" width="14.85546875" style="32" customWidth="1"/>
    <col min="2564" max="2565" width="8.28515625" style="32" customWidth="1"/>
    <col min="2566" max="2566" width="7.7109375" style="32" customWidth="1"/>
    <col min="2567" max="2567" width="8.42578125" style="32" customWidth="1"/>
    <col min="2568" max="2568" width="8.140625" style="32" customWidth="1"/>
    <col min="2569" max="2569" width="8.28515625" style="32" customWidth="1"/>
    <col min="2570" max="2571" width="10.42578125" style="32" customWidth="1"/>
    <col min="2572" max="2572" width="7.5703125" style="32" customWidth="1"/>
    <col min="2573" max="2816" width="12.5703125" style="32"/>
    <col min="2817" max="2817" width="7.28515625" style="32" customWidth="1"/>
    <col min="2818" max="2818" width="9.85546875" style="32" customWidth="1"/>
    <col min="2819" max="2819" width="14.85546875" style="32" customWidth="1"/>
    <col min="2820" max="2821" width="8.28515625" style="32" customWidth="1"/>
    <col min="2822" max="2822" width="7.7109375" style="32" customWidth="1"/>
    <col min="2823" max="2823" width="8.42578125" style="32" customWidth="1"/>
    <col min="2824" max="2824" width="8.140625" style="32" customWidth="1"/>
    <col min="2825" max="2825" width="8.28515625" style="32" customWidth="1"/>
    <col min="2826" max="2827" width="10.42578125" style="32" customWidth="1"/>
    <col min="2828" max="2828" width="7.5703125" style="32" customWidth="1"/>
    <col min="2829" max="3072" width="12.5703125" style="32"/>
    <col min="3073" max="3073" width="7.28515625" style="32" customWidth="1"/>
    <col min="3074" max="3074" width="9.85546875" style="32" customWidth="1"/>
    <col min="3075" max="3075" width="14.85546875" style="32" customWidth="1"/>
    <col min="3076" max="3077" width="8.28515625" style="32" customWidth="1"/>
    <col min="3078" max="3078" width="7.7109375" style="32" customWidth="1"/>
    <col min="3079" max="3079" width="8.42578125" style="32" customWidth="1"/>
    <col min="3080" max="3080" width="8.140625" style="32" customWidth="1"/>
    <col min="3081" max="3081" width="8.28515625" style="32" customWidth="1"/>
    <col min="3082" max="3083" width="10.42578125" style="32" customWidth="1"/>
    <col min="3084" max="3084" width="7.5703125" style="32" customWidth="1"/>
    <col min="3085" max="3328" width="12.5703125" style="32"/>
    <col min="3329" max="3329" width="7.28515625" style="32" customWidth="1"/>
    <col min="3330" max="3330" width="9.85546875" style="32" customWidth="1"/>
    <col min="3331" max="3331" width="14.85546875" style="32" customWidth="1"/>
    <col min="3332" max="3333" width="8.28515625" style="32" customWidth="1"/>
    <col min="3334" max="3334" width="7.7109375" style="32" customWidth="1"/>
    <col min="3335" max="3335" width="8.42578125" style="32" customWidth="1"/>
    <col min="3336" max="3336" width="8.140625" style="32" customWidth="1"/>
    <col min="3337" max="3337" width="8.28515625" style="32" customWidth="1"/>
    <col min="3338" max="3339" width="10.42578125" style="32" customWidth="1"/>
    <col min="3340" max="3340" width="7.5703125" style="32" customWidth="1"/>
    <col min="3341" max="3584" width="12.5703125" style="32"/>
    <col min="3585" max="3585" width="7.28515625" style="32" customWidth="1"/>
    <col min="3586" max="3586" width="9.85546875" style="32" customWidth="1"/>
    <col min="3587" max="3587" width="14.85546875" style="32" customWidth="1"/>
    <col min="3588" max="3589" width="8.28515625" style="32" customWidth="1"/>
    <col min="3590" max="3590" width="7.7109375" style="32" customWidth="1"/>
    <col min="3591" max="3591" width="8.42578125" style="32" customWidth="1"/>
    <col min="3592" max="3592" width="8.140625" style="32" customWidth="1"/>
    <col min="3593" max="3593" width="8.28515625" style="32" customWidth="1"/>
    <col min="3594" max="3595" width="10.42578125" style="32" customWidth="1"/>
    <col min="3596" max="3596" width="7.5703125" style="32" customWidth="1"/>
    <col min="3597" max="3840" width="12.5703125" style="32"/>
    <col min="3841" max="3841" width="7.28515625" style="32" customWidth="1"/>
    <col min="3842" max="3842" width="9.85546875" style="32" customWidth="1"/>
    <col min="3843" max="3843" width="14.85546875" style="32" customWidth="1"/>
    <col min="3844" max="3845" width="8.28515625" style="32" customWidth="1"/>
    <col min="3846" max="3846" width="7.7109375" style="32" customWidth="1"/>
    <col min="3847" max="3847" width="8.42578125" style="32" customWidth="1"/>
    <col min="3848" max="3848" width="8.140625" style="32" customWidth="1"/>
    <col min="3849" max="3849" width="8.28515625" style="32" customWidth="1"/>
    <col min="3850" max="3851" width="10.42578125" style="32" customWidth="1"/>
    <col min="3852" max="3852" width="7.5703125" style="32" customWidth="1"/>
    <col min="3853" max="4096" width="12.5703125" style="32"/>
    <col min="4097" max="4097" width="7.28515625" style="32" customWidth="1"/>
    <col min="4098" max="4098" width="9.85546875" style="32" customWidth="1"/>
    <col min="4099" max="4099" width="14.85546875" style="32" customWidth="1"/>
    <col min="4100" max="4101" width="8.28515625" style="32" customWidth="1"/>
    <col min="4102" max="4102" width="7.7109375" style="32" customWidth="1"/>
    <col min="4103" max="4103" width="8.42578125" style="32" customWidth="1"/>
    <col min="4104" max="4104" width="8.140625" style="32" customWidth="1"/>
    <col min="4105" max="4105" width="8.28515625" style="32" customWidth="1"/>
    <col min="4106" max="4107" width="10.42578125" style="32" customWidth="1"/>
    <col min="4108" max="4108" width="7.5703125" style="32" customWidth="1"/>
    <col min="4109" max="4352" width="12.5703125" style="32"/>
    <col min="4353" max="4353" width="7.28515625" style="32" customWidth="1"/>
    <col min="4354" max="4354" width="9.85546875" style="32" customWidth="1"/>
    <col min="4355" max="4355" width="14.85546875" style="32" customWidth="1"/>
    <col min="4356" max="4357" width="8.28515625" style="32" customWidth="1"/>
    <col min="4358" max="4358" width="7.7109375" style="32" customWidth="1"/>
    <col min="4359" max="4359" width="8.42578125" style="32" customWidth="1"/>
    <col min="4360" max="4360" width="8.140625" style="32" customWidth="1"/>
    <col min="4361" max="4361" width="8.28515625" style="32" customWidth="1"/>
    <col min="4362" max="4363" width="10.42578125" style="32" customWidth="1"/>
    <col min="4364" max="4364" width="7.5703125" style="32" customWidth="1"/>
    <col min="4365" max="4608" width="12.5703125" style="32"/>
    <col min="4609" max="4609" width="7.28515625" style="32" customWidth="1"/>
    <col min="4610" max="4610" width="9.85546875" style="32" customWidth="1"/>
    <col min="4611" max="4611" width="14.85546875" style="32" customWidth="1"/>
    <col min="4612" max="4613" width="8.28515625" style="32" customWidth="1"/>
    <col min="4614" max="4614" width="7.7109375" style="32" customWidth="1"/>
    <col min="4615" max="4615" width="8.42578125" style="32" customWidth="1"/>
    <col min="4616" max="4616" width="8.140625" style="32" customWidth="1"/>
    <col min="4617" max="4617" width="8.28515625" style="32" customWidth="1"/>
    <col min="4618" max="4619" width="10.42578125" style="32" customWidth="1"/>
    <col min="4620" max="4620" width="7.5703125" style="32" customWidth="1"/>
    <col min="4621" max="4864" width="12.5703125" style="32"/>
    <col min="4865" max="4865" width="7.28515625" style="32" customWidth="1"/>
    <col min="4866" max="4866" width="9.85546875" style="32" customWidth="1"/>
    <col min="4867" max="4867" width="14.85546875" style="32" customWidth="1"/>
    <col min="4868" max="4869" width="8.28515625" style="32" customWidth="1"/>
    <col min="4870" max="4870" width="7.7109375" style="32" customWidth="1"/>
    <col min="4871" max="4871" width="8.42578125" style="32" customWidth="1"/>
    <col min="4872" max="4872" width="8.140625" style="32" customWidth="1"/>
    <col min="4873" max="4873" width="8.28515625" style="32" customWidth="1"/>
    <col min="4874" max="4875" width="10.42578125" style="32" customWidth="1"/>
    <col min="4876" max="4876" width="7.5703125" style="32" customWidth="1"/>
    <col min="4877" max="5120" width="12.5703125" style="32"/>
    <col min="5121" max="5121" width="7.28515625" style="32" customWidth="1"/>
    <col min="5122" max="5122" width="9.85546875" style="32" customWidth="1"/>
    <col min="5123" max="5123" width="14.85546875" style="32" customWidth="1"/>
    <col min="5124" max="5125" width="8.28515625" style="32" customWidth="1"/>
    <col min="5126" max="5126" width="7.7109375" style="32" customWidth="1"/>
    <col min="5127" max="5127" width="8.42578125" style="32" customWidth="1"/>
    <col min="5128" max="5128" width="8.140625" style="32" customWidth="1"/>
    <col min="5129" max="5129" width="8.28515625" style="32" customWidth="1"/>
    <col min="5130" max="5131" width="10.42578125" style="32" customWidth="1"/>
    <col min="5132" max="5132" width="7.5703125" style="32" customWidth="1"/>
    <col min="5133" max="5376" width="12.5703125" style="32"/>
    <col min="5377" max="5377" width="7.28515625" style="32" customWidth="1"/>
    <col min="5378" max="5378" width="9.85546875" style="32" customWidth="1"/>
    <col min="5379" max="5379" width="14.85546875" style="32" customWidth="1"/>
    <col min="5380" max="5381" width="8.28515625" style="32" customWidth="1"/>
    <col min="5382" max="5382" width="7.7109375" style="32" customWidth="1"/>
    <col min="5383" max="5383" width="8.42578125" style="32" customWidth="1"/>
    <col min="5384" max="5384" width="8.140625" style="32" customWidth="1"/>
    <col min="5385" max="5385" width="8.28515625" style="32" customWidth="1"/>
    <col min="5386" max="5387" width="10.42578125" style="32" customWidth="1"/>
    <col min="5388" max="5388" width="7.5703125" style="32" customWidth="1"/>
    <col min="5389" max="5632" width="12.5703125" style="32"/>
    <col min="5633" max="5633" width="7.28515625" style="32" customWidth="1"/>
    <col min="5634" max="5634" width="9.85546875" style="32" customWidth="1"/>
    <col min="5635" max="5635" width="14.85546875" style="32" customWidth="1"/>
    <col min="5636" max="5637" width="8.28515625" style="32" customWidth="1"/>
    <col min="5638" max="5638" width="7.7109375" style="32" customWidth="1"/>
    <col min="5639" max="5639" width="8.42578125" style="32" customWidth="1"/>
    <col min="5640" max="5640" width="8.140625" style="32" customWidth="1"/>
    <col min="5641" max="5641" width="8.28515625" style="32" customWidth="1"/>
    <col min="5642" max="5643" width="10.42578125" style="32" customWidth="1"/>
    <col min="5644" max="5644" width="7.5703125" style="32" customWidth="1"/>
    <col min="5645" max="5888" width="12.5703125" style="32"/>
    <col min="5889" max="5889" width="7.28515625" style="32" customWidth="1"/>
    <col min="5890" max="5890" width="9.85546875" style="32" customWidth="1"/>
    <col min="5891" max="5891" width="14.85546875" style="32" customWidth="1"/>
    <col min="5892" max="5893" width="8.28515625" style="32" customWidth="1"/>
    <col min="5894" max="5894" width="7.7109375" style="32" customWidth="1"/>
    <col min="5895" max="5895" width="8.42578125" style="32" customWidth="1"/>
    <col min="5896" max="5896" width="8.140625" style="32" customWidth="1"/>
    <col min="5897" max="5897" width="8.28515625" style="32" customWidth="1"/>
    <col min="5898" max="5899" width="10.42578125" style="32" customWidth="1"/>
    <col min="5900" max="5900" width="7.5703125" style="32" customWidth="1"/>
    <col min="5901" max="6144" width="12.5703125" style="32"/>
    <col min="6145" max="6145" width="7.28515625" style="32" customWidth="1"/>
    <col min="6146" max="6146" width="9.85546875" style="32" customWidth="1"/>
    <col min="6147" max="6147" width="14.85546875" style="32" customWidth="1"/>
    <col min="6148" max="6149" width="8.28515625" style="32" customWidth="1"/>
    <col min="6150" max="6150" width="7.7109375" style="32" customWidth="1"/>
    <col min="6151" max="6151" width="8.42578125" style="32" customWidth="1"/>
    <col min="6152" max="6152" width="8.140625" style="32" customWidth="1"/>
    <col min="6153" max="6153" width="8.28515625" style="32" customWidth="1"/>
    <col min="6154" max="6155" width="10.42578125" style="32" customWidth="1"/>
    <col min="6156" max="6156" width="7.5703125" style="32" customWidth="1"/>
    <col min="6157" max="6400" width="12.5703125" style="32"/>
    <col min="6401" max="6401" width="7.28515625" style="32" customWidth="1"/>
    <col min="6402" max="6402" width="9.85546875" style="32" customWidth="1"/>
    <col min="6403" max="6403" width="14.85546875" style="32" customWidth="1"/>
    <col min="6404" max="6405" width="8.28515625" style="32" customWidth="1"/>
    <col min="6406" max="6406" width="7.7109375" style="32" customWidth="1"/>
    <col min="6407" max="6407" width="8.42578125" style="32" customWidth="1"/>
    <col min="6408" max="6408" width="8.140625" style="32" customWidth="1"/>
    <col min="6409" max="6409" width="8.28515625" style="32" customWidth="1"/>
    <col min="6410" max="6411" width="10.42578125" style="32" customWidth="1"/>
    <col min="6412" max="6412" width="7.5703125" style="32" customWidth="1"/>
    <col min="6413" max="6656" width="12.5703125" style="32"/>
    <col min="6657" max="6657" width="7.28515625" style="32" customWidth="1"/>
    <col min="6658" max="6658" width="9.85546875" style="32" customWidth="1"/>
    <col min="6659" max="6659" width="14.85546875" style="32" customWidth="1"/>
    <col min="6660" max="6661" width="8.28515625" style="32" customWidth="1"/>
    <col min="6662" max="6662" width="7.7109375" style="32" customWidth="1"/>
    <col min="6663" max="6663" width="8.42578125" style="32" customWidth="1"/>
    <col min="6664" max="6664" width="8.140625" style="32" customWidth="1"/>
    <col min="6665" max="6665" width="8.28515625" style="32" customWidth="1"/>
    <col min="6666" max="6667" width="10.42578125" style="32" customWidth="1"/>
    <col min="6668" max="6668" width="7.5703125" style="32" customWidth="1"/>
    <col min="6669" max="6912" width="12.5703125" style="32"/>
    <col min="6913" max="6913" width="7.28515625" style="32" customWidth="1"/>
    <col min="6914" max="6914" width="9.85546875" style="32" customWidth="1"/>
    <col min="6915" max="6915" width="14.85546875" style="32" customWidth="1"/>
    <col min="6916" max="6917" width="8.28515625" style="32" customWidth="1"/>
    <col min="6918" max="6918" width="7.7109375" style="32" customWidth="1"/>
    <col min="6919" max="6919" width="8.42578125" style="32" customWidth="1"/>
    <col min="6920" max="6920" width="8.140625" style="32" customWidth="1"/>
    <col min="6921" max="6921" width="8.28515625" style="32" customWidth="1"/>
    <col min="6922" max="6923" width="10.42578125" style="32" customWidth="1"/>
    <col min="6924" max="6924" width="7.5703125" style="32" customWidth="1"/>
    <col min="6925" max="7168" width="12.5703125" style="32"/>
    <col min="7169" max="7169" width="7.28515625" style="32" customWidth="1"/>
    <col min="7170" max="7170" width="9.85546875" style="32" customWidth="1"/>
    <col min="7171" max="7171" width="14.85546875" style="32" customWidth="1"/>
    <col min="7172" max="7173" width="8.28515625" style="32" customWidth="1"/>
    <col min="7174" max="7174" width="7.7109375" style="32" customWidth="1"/>
    <col min="7175" max="7175" width="8.42578125" style="32" customWidth="1"/>
    <col min="7176" max="7176" width="8.140625" style="32" customWidth="1"/>
    <col min="7177" max="7177" width="8.28515625" style="32" customWidth="1"/>
    <col min="7178" max="7179" width="10.42578125" style="32" customWidth="1"/>
    <col min="7180" max="7180" width="7.5703125" style="32" customWidth="1"/>
    <col min="7181" max="7424" width="12.5703125" style="32"/>
    <col min="7425" max="7425" width="7.28515625" style="32" customWidth="1"/>
    <col min="7426" max="7426" width="9.85546875" style="32" customWidth="1"/>
    <col min="7427" max="7427" width="14.85546875" style="32" customWidth="1"/>
    <col min="7428" max="7429" width="8.28515625" style="32" customWidth="1"/>
    <col min="7430" max="7430" width="7.7109375" style="32" customWidth="1"/>
    <col min="7431" max="7431" width="8.42578125" style="32" customWidth="1"/>
    <col min="7432" max="7432" width="8.140625" style="32" customWidth="1"/>
    <col min="7433" max="7433" width="8.28515625" style="32" customWidth="1"/>
    <col min="7434" max="7435" width="10.42578125" style="32" customWidth="1"/>
    <col min="7436" max="7436" width="7.5703125" style="32" customWidth="1"/>
    <col min="7437" max="7680" width="12.5703125" style="32"/>
    <col min="7681" max="7681" width="7.28515625" style="32" customWidth="1"/>
    <col min="7682" max="7682" width="9.85546875" style="32" customWidth="1"/>
    <col min="7683" max="7683" width="14.85546875" style="32" customWidth="1"/>
    <col min="7684" max="7685" width="8.28515625" style="32" customWidth="1"/>
    <col min="7686" max="7686" width="7.7109375" style="32" customWidth="1"/>
    <col min="7687" max="7687" width="8.42578125" style="32" customWidth="1"/>
    <col min="7688" max="7688" width="8.140625" style="32" customWidth="1"/>
    <col min="7689" max="7689" width="8.28515625" style="32" customWidth="1"/>
    <col min="7690" max="7691" width="10.42578125" style="32" customWidth="1"/>
    <col min="7692" max="7692" width="7.5703125" style="32" customWidth="1"/>
    <col min="7693" max="7936" width="12.5703125" style="32"/>
    <col min="7937" max="7937" width="7.28515625" style="32" customWidth="1"/>
    <col min="7938" max="7938" width="9.85546875" style="32" customWidth="1"/>
    <col min="7939" max="7939" width="14.85546875" style="32" customWidth="1"/>
    <col min="7940" max="7941" width="8.28515625" style="32" customWidth="1"/>
    <col min="7942" max="7942" width="7.7109375" style="32" customWidth="1"/>
    <col min="7943" max="7943" width="8.42578125" style="32" customWidth="1"/>
    <col min="7944" max="7944" width="8.140625" style="32" customWidth="1"/>
    <col min="7945" max="7945" width="8.28515625" style="32" customWidth="1"/>
    <col min="7946" max="7947" width="10.42578125" style="32" customWidth="1"/>
    <col min="7948" max="7948" width="7.5703125" style="32" customWidth="1"/>
    <col min="7949" max="8192" width="12.5703125" style="32"/>
    <col min="8193" max="8193" width="7.28515625" style="32" customWidth="1"/>
    <col min="8194" max="8194" width="9.85546875" style="32" customWidth="1"/>
    <col min="8195" max="8195" width="14.85546875" style="32" customWidth="1"/>
    <col min="8196" max="8197" width="8.28515625" style="32" customWidth="1"/>
    <col min="8198" max="8198" width="7.7109375" style="32" customWidth="1"/>
    <col min="8199" max="8199" width="8.42578125" style="32" customWidth="1"/>
    <col min="8200" max="8200" width="8.140625" style="32" customWidth="1"/>
    <col min="8201" max="8201" width="8.28515625" style="32" customWidth="1"/>
    <col min="8202" max="8203" width="10.42578125" style="32" customWidth="1"/>
    <col min="8204" max="8204" width="7.5703125" style="32" customWidth="1"/>
    <col min="8205" max="8448" width="12.5703125" style="32"/>
    <col min="8449" max="8449" width="7.28515625" style="32" customWidth="1"/>
    <col min="8450" max="8450" width="9.85546875" style="32" customWidth="1"/>
    <col min="8451" max="8451" width="14.85546875" style="32" customWidth="1"/>
    <col min="8452" max="8453" width="8.28515625" style="32" customWidth="1"/>
    <col min="8454" max="8454" width="7.7109375" style="32" customWidth="1"/>
    <col min="8455" max="8455" width="8.42578125" style="32" customWidth="1"/>
    <col min="8456" max="8456" width="8.140625" style="32" customWidth="1"/>
    <col min="8457" max="8457" width="8.28515625" style="32" customWidth="1"/>
    <col min="8458" max="8459" width="10.42578125" style="32" customWidth="1"/>
    <col min="8460" max="8460" width="7.5703125" style="32" customWidth="1"/>
    <col min="8461" max="8704" width="12.5703125" style="32"/>
    <col min="8705" max="8705" width="7.28515625" style="32" customWidth="1"/>
    <col min="8706" max="8706" width="9.85546875" style="32" customWidth="1"/>
    <col min="8707" max="8707" width="14.85546875" style="32" customWidth="1"/>
    <col min="8708" max="8709" width="8.28515625" style="32" customWidth="1"/>
    <col min="8710" max="8710" width="7.7109375" style="32" customWidth="1"/>
    <col min="8711" max="8711" width="8.42578125" style="32" customWidth="1"/>
    <col min="8712" max="8712" width="8.140625" style="32" customWidth="1"/>
    <col min="8713" max="8713" width="8.28515625" style="32" customWidth="1"/>
    <col min="8714" max="8715" width="10.42578125" style="32" customWidth="1"/>
    <col min="8716" max="8716" width="7.5703125" style="32" customWidth="1"/>
    <col min="8717" max="8960" width="12.5703125" style="32"/>
    <col min="8961" max="8961" width="7.28515625" style="32" customWidth="1"/>
    <col min="8962" max="8962" width="9.85546875" style="32" customWidth="1"/>
    <col min="8963" max="8963" width="14.85546875" style="32" customWidth="1"/>
    <col min="8964" max="8965" width="8.28515625" style="32" customWidth="1"/>
    <col min="8966" max="8966" width="7.7109375" style="32" customWidth="1"/>
    <col min="8967" max="8967" width="8.42578125" style="32" customWidth="1"/>
    <col min="8968" max="8968" width="8.140625" style="32" customWidth="1"/>
    <col min="8969" max="8969" width="8.28515625" style="32" customWidth="1"/>
    <col min="8970" max="8971" width="10.42578125" style="32" customWidth="1"/>
    <col min="8972" max="8972" width="7.5703125" style="32" customWidth="1"/>
    <col min="8973" max="9216" width="12.5703125" style="32"/>
    <col min="9217" max="9217" width="7.28515625" style="32" customWidth="1"/>
    <col min="9218" max="9218" width="9.85546875" style="32" customWidth="1"/>
    <col min="9219" max="9219" width="14.85546875" style="32" customWidth="1"/>
    <col min="9220" max="9221" width="8.28515625" style="32" customWidth="1"/>
    <col min="9222" max="9222" width="7.7109375" style="32" customWidth="1"/>
    <col min="9223" max="9223" width="8.42578125" style="32" customWidth="1"/>
    <col min="9224" max="9224" width="8.140625" style="32" customWidth="1"/>
    <col min="9225" max="9225" width="8.28515625" style="32" customWidth="1"/>
    <col min="9226" max="9227" width="10.42578125" style="32" customWidth="1"/>
    <col min="9228" max="9228" width="7.5703125" style="32" customWidth="1"/>
    <col min="9229" max="9472" width="12.5703125" style="32"/>
    <col min="9473" max="9473" width="7.28515625" style="32" customWidth="1"/>
    <col min="9474" max="9474" width="9.85546875" style="32" customWidth="1"/>
    <col min="9475" max="9475" width="14.85546875" style="32" customWidth="1"/>
    <col min="9476" max="9477" width="8.28515625" style="32" customWidth="1"/>
    <col min="9478" max="9478" width="7.7109375" style="32" customWidth="1"/>
    <col min="9479" max="9479" width="8.42578125" style="32" customWidth="1"/>
    <col min="9480" max="9480" width="8.140625" style="32" customWidth="1"/>
    <col min="9481" max="9481" width="8.28515625" style="32" customWidth="1"/>
    <col min="9482" max="9483" width="10.42578125" style="32" customWidth="1"/>
    <col min="9484" max="9484" width="7.5703125" style="32" customWidth="1"/>
    <col min="9485" max="9728" width="12.5703125" style="32"/>
    <col min="9729" max="9729" width="7.28515625" style="32" customWidth="1"/>
    <col min="9730" max="9730" width="9.85546875" style="32" customWidth="1"/>
    <col min="9731" max="9731" width="14.85546875" style="32" customWidth="1"/>
    <col min="9732" max="9733" width="8.28515625" style="32" customWidth="1"/>
    <col min="9734" max="9734" width="7.7109375" style="32" customWidth="1"/>
    <col min="9735" max="9735" width="8.42578125" style="32" customWidth="1"/>
    <col min="9736" max="9736" width="8.140625" style="32" customWidth="1"/>
    <col min="9737" max="9737" width="8.28515625" style="32" customWidth="1"/>
    <col min="9738" max="9739" width="10.42578125" style="32" customWidth="1"/>
    <col min="9740" max="9740" width="7.5703125" style="32" customWidth="1"/>
    <col min="9741" max="9984" width="12.5703125" style="32"/>
    <col min="9985" max="9985" width="7.28515625" style="32" customWidth="1"/>
    <col min="9986" max="9986" width="9.85546875" style="32" customWidth="1"/>
    <col min="9987" max="9987" width="14.85546875" style="32" customWidth="1"/>
    <col min="9988" max="9989" width="8.28515625" style="32" customWidth="1"/>
    <col min="9990" max="9990" width="7.7109375" style="32" customWidth="1"/>
    <col min="9991" max="9991" width="8.42578125" style="32" customWidth="1"/>
    <col min="9992" max="9992" width="8.140625" style="32" customWidth="1"/>
    <col min="9993" max="9993" width="8.28515625" style="32" customWidth="1"/>
    <col min="9994" max="9995" width="10.42578125" style="32" customWidth="1"/>
    <col min="9996" max="9996" width="7.5703125" style="32" customWidth="1"/>
    <col min="9997" max="10240" width="12.5703125" style="32"/>
    <col min="10241" max="10241" width="7.28515625" style="32" customWidth="1"/>
    <col min="10242" max="10242" width="9.85546875" style="32" customWidth="1"/>
    <col min="10243" max="10243" width="14.85546875" style="32" customWidth="1"/>
    <col min="10244" max="10245" width="8.28515625" style="32" customWidth="1"/>
    <col min="10246" max="10246" width="7.7109375" style="32" customWidth="1"/>
    <col min="10247" max="10247" width="8.42578125" style="32" customWidth="1"/>
    <col min="10248" max="10248" width="8.140625" style="32" customWidth="1"/>
    <col min="10249" max="10249" width="8.28515625" style="32" customWidth="1"/>
    <col min="10250" max="10251" width="10.42578125" style="32" customWidth="1"/>
    <col min="10252" max="10252" width="7.5703125" style="32" customWidth="1"/>
    <col min="10253" max="10496" width="12.5703125" style="32"/>
    <col min="10497" max="10497" width="7.28515625" style="32" customWidth="1"/>
    <col min="10498" max="10498" width="9.85546875" style="32" customWidth="1"/>
    <col min="10499" max="10499" width="14.85546875" style="32" customWidth="1"/>
    <col min="10500" max="10501" width="8.28515625" style="32" customWidth="1"/>
    <col min="10502" max="10502" width="7.7109375" style="32" customWidth="1"/>
    <col min="10503" max="10503" width="8.42578125" style="32" customWidth="1"/>
    <col min="10504" max="10504" width="8.140625" style="32" customWidth="1"/>
    <col min="10505" max="10505" width="8.28515625" style="32" customWidth="1"/>
    <col min="10506" max="10507" width="10.42578125" style="32" customWidth="1"/>
    <col min="10508" max="10508" width="7.5703125" style="32" customWidth="1"/>
    <col min="10509" max="10752" width="12.5703125" style="32"/>
    <col min="10753" max="10753" width="7.28515625" style="32" customWidth="1"/>
    <col min="10754" max="10754" width="9.85546875" style="32" customWidth="1"/>
    <col min="10755" max="10755" width="14.85546875" style="32" customWidth="1"/>
    <col min="10756" max="10757" width="8.28515625" style="32" customWidth="1"/>
    <col min="10758" max="10758" width="7.7109375" style="32" customWidth="1"/>
    <col min="10759" max="10759" width="8.42578125" style="32" customWidth="1"/>
    <col min="10760" max="10760" width="8.140625" style="32" customWidth="1"/>
    <col min="10761" max="10761" width="8.28515625" style="32" customWidth="1"/>
    <col min="10762" max="10763" width="10.42578125" style="32" customWidth="1"/>
    <col min="10764" max="10764" width="7.5703125" style="32" customWidth="1"/>
    <col min="10765" max="11008" width="12.5703125" style="32"/>
    <col min="11009" max="11009" width="7.28515625" style="32" customWidth="1"/>
    <col min="11010" max="11010" width="9.85546875" style="32" customWidth="1"/>
    <col min="11011" max="11011" width="14.85546875" style="32" customWidth="1"/>
    <col min="11012" max="11013" width="8.28515625" style="32" customWidth="1"/>
    <col min="11014" max="11014" width="7.7109375" style="32" customWidth="1"/>
    <col min="11015" max="11015" width="8.42578125" style="32" customWidth="1"/>
    <col min="11016" max="11016" width="8.140625" style="32" customWidth="1"/>
    <col min="11017" max="11017" width="8.28515625" style="32" customWidth="1"/>
    <col min="11018" max="11019" width="10.42578125" style="32" customWidth="1"/>
    <col min="11020" max="11020" width="7.5703125" style="32" customWidth="1"/>
    <col min="11021" max="11264" width="12.5703125" style="32"/>
    <col min="11265" max="11265" width="7.28515625" style="32" customWidth="1"/>
    <col min="11266" max="11266" width="9.85546875" style="32" customWidth="1"/>
    <col min="11267" max="11267" width="14.85546875" style="32" customWidth="1"/>
    <col min="11268" max="11269" width="8.28515625" style="32" customWidth="1"/>
    <col min="11270" max="11270" width="7.7109375" style="32" customWidth="1"/>
    <col min="11271" max="11271" width="8.42578125" style="32" customWidth="1"/>
    <col min="11272" max="11272" width="8.140625" style="32" customWidth="1"/>
    <col min="11273" max="11273" width="8.28515625" style="32" customWidth="1"/>
    <col min="11274" max="11275" width="10.42578125" style="32" customWidth="1"/>
    <col min="11276" max="11276" width="7.5703125" style="32" customWidth="1"/>
    <col min="11277" max="11520" width="12.5703125" style="32"/>
    <col min="11521" max="11521" width="7.28515625" style="32" customWidth="1"/>
    <col min="11522" max="11522" width="9.85546875" style="32" customWidth="1"/>
    <col min="11523" max="11523" width="14.85546875" style="32" customWidth="1"/>
    <col min="11524" max="11525" width="8.28515625" style="32" customWidth="1"/>
    <col min="11526" max="11526" width="7.7109375" style="32" customWidth="1"/>
    <col min="11527" max="11527" width="8.42578125" style="32" customWidth="1"/>
    <col min="11528" max="11528" width="8.140625" style="32" customWidth="1"/>
    <col min="11529" max="11529" width="8.28515625" style="32" customWidth="1"/>
    <col min="11530" max="11531" width="10.42578125" style="32" customWidth="1"/>
    <col min="11532" max="11532" width="7.5703125" style="32" customWidth="1"/>
    <col min="11533" max="11776" width="12.5703125" style="32"/>
    <col min="11777" max="11777" width="7.28515625" style="32" customWidth="1"/>
    <col min="11778" max="11778" width="9.85546875" style="32" customWidth="1"/>
    <col min="11779" max="11779" width="14.85546875" style="32" customWidth="1"/>
    <col min="11780" max="11781" width="8.28515625" style="32" customWidth="1"/>
    <col min="11782" max="11782" width="7.7109375" style="32" customWidth="1"/>
    <col min="11783" max="11783" width="8.42578125" style="32" customWidth="1"/>
    <col min="11784" max="11784" width="8.140625" style="32" customWidth="1"/>
    <col min="11785" max="11785" width="8.28515625" style="32" customWidth="1"/>
    <col min="11786" max="11787" width="10.42578125" style="32" customWidth="1"/>
    <col min="11788" max="11788" width="7.5703125" style="32" customWidth="1"/>
    <col min="11789" max="12032" width="12.5703125" style="32"/>
    <col min="12033" max="12033" width="7.28515625" style="32" customWidth="1"/>
    <col min="12034" max="12034" width="9.85546875" style="32" customWidth="1"/>
    <col min="12035" max="12035" width="14.85546875" style="32" customWidth="1"/>
    <col min="12036" max="12037" width="8.28515625" style="32" customWidth="1"/>
    <col min="12038" max="12038" width="7.7109375" style="32" customWidth="1"/>
    <col min="12039" max="12039" width="8.42578125" style="32" customWidth="1"/>
    <col min="12040" max="12040" width="8.140625" style="32" customWidth="1"/>
    <col min="12041" max="12041" width="8.28515625" style="32" customWidth="1"/>
    <col min="12042" max="12043" width="10.42578125" style="32" customWidth="1"/>
    <col min="12044" max="12044" width="7.5703125" style="32" customWidth="1"/>
    <col min="12045" max="12288" width="12.5703125" style="32"/>
    <col min="12289" max="12289" width="7.28515625" style="32" customWidth="1"/>
    <col min="12290" max="12290" width="9.85546875" style="32" customWidth="1"/>
    <col min="12291" max="12291" width="14.85546875" style="32" customWidth="1"/>
    <col min="12292" max="12293" width="8.28515625" style="32" customWidth="1"/>
    <col min="12294" max="12294" width="7.7109375" style="32" customWidth="1"/>
    <col min="12295" max="12295" width="8.42578125" style="32" customWidth="1"/>
    <col min="12296" max="12296" width="8.140625" style="32" customWidth="1"/>
    <col min="12297" max="12297" width="8.28515625" style="32" customWidth="1"/>
    <col min="12298" max="12299" width="10.42578125" style="32" customWidth="1"/>
    <col min="12300" max="12300" width="7.5703125" style="32" customWidth="1"/>
    <col min="12301" max="12544" width="12.5703125" style="32"/>
    <col min="12545" max="12545" width="7.28515625" style="32" customWidth="1"/>
    <col min="12546" max="12546" width="9.85546875" style="32" customWidth="1"/>
    <col min="12547" max="12547" width="14.85546875" style="32" customWidth="1"/>
    <col min="12548" max="12549" width="8.28515625" style="32" customWidth="1"/>
    <col min="12550" max="12550" width="7.7109375" style="32" customWidth="1"/>
    <col min="12551" max="12551" width="8.42578125" style="32" customWidth="1"/>
    <col min="12552" max="12552" width="8.140625" style="32" customWidth="1"/>
    <col min="12553" max="12553" width="8.28515625" style="32" customWidth="1"/>
    <col min="12554" max="12555" width="10.42578125" style="32" customWidth="1"/>
    <col min="12556" max="12556" width="7.5703125" style="32" customWidth="1"/>
    <col min="12557" max="12800" width="12.5703125" style="32"/>
    <col min="12801" max="12801" width="7.28515625" style="32" customWidth="1"/>
    <col min="12802" max="12802" width="9.85546875" style="32" customWidth="1"/>
    <col min="12803" max="12803" width="14.85546875" style="32" customWidth="1"/>
    <col min="12804" max="12805" width="8.28515625" style="32" customWidth="1"/>
    <col min="12806" max="12806" width="7.7109375" style="32" customWidth="1"/>
    <col min="12807" max="12807" width="8.42578125" style="32" customWidth="1"/>
    <col min="12808" max="12808" width="8.140625" style="32" customWidth="1"/>
    <col min="12809" max="12809" width="8.28515625" style="32" customWidth="1"/>
    <col min="12810" max="12811" width="10.42578125" style="32" customWidth="1"/>
    <col min="12812" max="12812" width="7.5703125" style="32" customWidth="1"/>
    <col min="12813" max="13056" width="12.5703125" style="32"/>
    <col min="13057" max="13057" width="7.28515625" style="32" customWidth="1"/>
    <col min="13058" max="13058" width="9.85546875" style="32" customWidth="1"/>
    <col min="13059" max="13059" width="14.85546875" style="32" customWidth="1"/>
    <col min="13060" max="13061" width="8.28515625" style="32" customWidth="1"/>
    <col min="13062" max="13062" width="7.7109375" style="32" customWidth="1"/>
    <col min="13063" max="13063" width="8.42578125" style="32" customWidth="1"/>
    <col min="13064" max="13064" width="8.140625" style="32" customWidth="1"/>
    <col min="13065" max="13065" width="8.28515625" style="32" customWidth="1"/>
    <col min="13066" max="13067" width="10.42578125" style="32" customWidth="1"/>
    <col min="13068" max="13068" width="7.5703125" style="32" customWidth="1"/>
    <col min="13069" max="13312" width="12.5703125" style="32"/>
    <col min="13313" max="13313" width="7.28515625" style="32" customWidth="1"/>
    <col min="13314" max="13314" width="9.85546875" style="32" customWidth="1"/>
    <col min="13315" max="13315" width="14.85546875" style="32" customWidth="1"/>
    <col min="13316" max="13317" width="8.28515625" style="32" customWidth="1"/>
    <col min="13318" max="13318" width="7.7109375" style="32" customWidth="1"/>
    <col min="13319" max="13319" width="8.42578125" style="32" customWidth="1"/>
    <col min="13320" max="13320" width="8.140625" style="32" customWidth="1"/>
    <col min="13321" max="13321" width="8.28515625" style="32" customWidth="1"/>
    <col min="13322" max="13323" width="10.42578125" style="32" customWidth="1"/>
    <col min="13324" max="13324" width="7.5703125" style="32" customWidth="1"/>
    <col min="13325" max="13568" width="12.5703125" style="32"/>
    <col min="13569" max="13569" width="7.28515625" style="32" customWidth="1"/>
    <col min="13570" max="13570" width="9.85546875" style="32" customWidth="1"/>
    <col min="13571" max="13571" width="14.85546875" style="32" customWidth="1"/>
    <col min="13572" max="13573" width="8.28515625" style="32" customWidth="1"/>
    <col min="13574" max="13574" width="7.7109375" style="32" customWidth="1"/>
    <col min="13575" max="13575" width="8.42578125" style="32" customWidth="1"/>
    <col min="13576" max="13576" width="8.140625" style="32" customWidth="1"/>
    <col min="13577" max="13577" width="8.28515625" style="32" customWidth="1"/>
    <col min="13578" max="13579" width="10.42578125" style="32" customWidth="1"/>
    <col min="13580" max="13580" width="7.5703125" style="32" customWidth="1"/>
    <col min="13581" max="13824" width="12.5703125" style="32"/>
    <col min="13825" max="13825" width="7.28515625" style="32" customWidth="1"/>
    <col min="13826" max="13826" width="9.85546875" style="32" customWidth="1"/>
    <col min="13827" max="13827" width="14.85546875" style="32" customWidth="1"/>
    <col min="13828" max="13829" width="8.28515625" style="32" customWidth="1"/>
    <col min="13830" max="13830" width="7.7109375" style="32" customWidth="1"/>
    <col min="13831" max="13831" width="8.42578125" style="32" customWidth="1"/>
    <col min="13832" max="13832" width="8.140625" style="32" customWidth="1"/>
    <col min="13833" max="13833" width="8.28515625" style="32" customWidth="1"/>
    <col min="13834" max="13835" width="10.42578125" style="32" customWidth="1"/>
    <col min="13836" max="13836" width="7.5703125" style="32" customWidth="1"/>
    <col min="13837" max="14080" width="12.5703125" style="32"/>
    <col min="14081" max="14081" width="7.28515625" style="32" customWidth="1"/>
    <col min="14082" max="14082" width="9.85546875" style="32" customWidth="1"/>
    <col min="14083" max="14083" width="14.85546875" style="32" customWidth="1"/>
    <col min="14084" max="14085" width="8.28515625" style="32" customWidth="1"/>
    <col min="14086" max="14086" width="7.7109375" style="32" customWidth="1"/>
    <col min="14087" max="14087" width="8.42578125" style="32" customWidth="1"/>
    <col min="14088" max="14088" width="8.140625" style="32" customWidth="1"/>
    <col min="14089" max="14089" width="8.28515625" style="32" customWidth="1"/>
    <col min="14090" max="14091" width="10.42578125" style="32" customWidth="1"/>
    <col min="14092" max="14092" width="7.5703125" style="32" customWidth="1"/>
    <col min="14093" max="14336" width="12.5703125" style="32"/>
    <col min="14337" max="14337" width="7.28515625" style="32" customWidth="1"/>
    <col min="14338" max="14338" width="9.85546875" style="32" customWidth="1"/>
    <col min="14339" max="14339" width="14.85546875" style="32" customWidth="1"/>
    <col min="14340" max="14341" width="8.28515625" style="32" customWidth="1"/>
    <col min="14342" max="14342" width="7.7109375" style="32" customWidth="1"/>
    <col min="14343" max="14343" width="8.42578125" style="32" customWidth="1"/>
    <col min="14344" max="14344" width="8.140625" style="32" customWidth="1"/>
    <col min="14345" max="14345" width="8.28515625" style="32" customWidth="1"/>
    <col min="14346" max="14347" width="10.42578125" style="32" customWidth="1"/>
    <col min="14348" max="14348" width="7.5703125" style="32" customWidth="1"/>
    <col min="14349" max="14592" width="12.5703125" style="32"/>
    <col min="14593" max="14593" width="7.28515625" style="32" customWidth="1"/>
    <col min="14594" max="14594" width="9.85546875" style="32" customWidth="1"/>
    <col min="14595" max="14595" width="14.85546875" style="32" customWidth="1"/>
    <col min="14596" max="14597" width="8.28515625" style="32" customWidth="1"/>
    <col min="14598" max="14598" width="7.7109375" style="32" customWidth="1"/>
    <col min="14599" max="14599" width="8.42578125" style="32" customWidth="1"/>
    <col min="14600" max="14600" width="8.140625" style="32" customWidth="1"/>
    <col min="14601" max="14601" width="8.28515625" style="32" customWidth="1"/>
    <col min="14602" max="14603" width="10.42578125" style="32" customWidth="1"/>
    <col min="14604" max="14604" width="7.5703125" style="32" customWidth="1"/>
    <col min="14605" max="14848" width="12.5703125" style="32"/>
    <col min="14849" max="14849" width="7.28515625" style="32" customWidth="1"/>
    <col min="14850" max="14850" width="9.85546875" style="32" customWidth="1"/>
    <col min="14851" max="14851" width="14.85546875" style="32" customWidth="1"/>
    <col min="14852" max="14853" width="8.28515625" style="32" customWidth="1"/>
    <col min="14854" max="14854" width="7.7109375" style="32" customWidth="1"/>
    <col min="14855" max="14855" width="8.42578125" style="32" customWidth="1"/>
    <col min="14856" max="14856" width="8.140625" style="32" customWidth="1"/>
    <col min="14857" max="14857" width="8.28515625" style="32" customWidth="1"/>
    <col min="14858" max="14859" width="10.42578125" style="32" customWidth="1"/>
    <col min="14860" max="14860" width="7.5703125" style="32" customWidth="1"/>
    <col min="14861" max="15104" width="12.5703125" style="32"/>
    <col min="15105" max="15105" width="7.28515625" style="32" customWidth="1"/>
    <col min="15106" max="15106" width="9.85546875" style="32" customWidth="1"/>
    <col min="15107" max="15107" width="14.85546875" style="32" customWidth="1"/>
    <col min="15108" max="15109" width="8.28515625" style="32" customWidth="1"/>
    <col min="15110" max="15110" width="7.7109375" style="32" customWidth="1"/>
    <col min="15111" max="15111" width="8.42578125" style="32" customWidth="1"/>
    <col min="15112" max="15112" width="8.140625" style="32" customWidth="1"/>
    <col min="15113" max="15113" width="8.28515625" style="32" customWidth="1"/>
    <col min="15114" max="15115" width="10.42578125" style="32" customWidth="1"/>
    <col min="15116" max="15116" width="7.5703125" style="32" customWidth="1"/>
    <col min="15117" max="15360" width="12.5703125" style="32"/>
    <col min="15361" max="15361" width="7.28515625" style="32" customWidth="1"/>
    <col min="15362" max="15362" width="9.85546875" style="32" customWidth="1"/>
    <col min="15363" max="15363" width="14.85546875" style="32" customWidth="1"/>
    <col min="15364" max="15365" width="8.28515625" style="32" customWidth="1"/>
    <col min="15366" max="15366" width="7.7109375" style="32" customWidth="1"/>
    <col min="15367" max="15367" width="8.42578125" style="32" customWidth="1"/>
    <col min="15368" max="15368" width="8.140625" style="32" customWidth="1"/>
    <col min="15369" max="15369" width="8.28515625" style="32" customWidth="1"/>
    <col min="15370" max="15371" width="10.42578125" style="32" customWidth="1"/>
    <col min="15372" max="15372" width="7.5703125" style="32" customWidth="1"/>
    <col min="15373" max="15616" width="12.5703125" style="32"/>
    <col min="15617" max="15617" width="7.28515625" style="32" customWidth="1"/>
    <col min="15618" max="15618" width="9.85546875" style="32" customWidth="1"/>
    <col min="15619" max="15619" width="14.85546875" style="32" customWidth="1"/>
    <col min="15620" max="15621" width="8.28515625" style="32" customWidth="1"/>
    <col min="15622" max="15622" width="7.7109375" style="32" customWidth="1"/>
    <col min="15623" max="15623" width="8.42578125" style="32" customWidth="1"/>
    <col min="15624" max="15624" width="8.140625" style="32" customWidth="1"/>
    <col min="15625" max="15625" width="8.28515625" style="32" customWidth="1"/>
    <col min="15626" max="15627" width="10.42578125" style="32" customWidth="1"/>
    <col min="15628" max="15628" width="7.5703125" style="32" customWidth="1"/>
    <col min="15629" max="15872" width="12.5703125" style="32"/>
    <col min="15873" max="15873" width="7.28515625" style="32" customWidth="1"/>
    <col min="15874" max="15874" width="9.85546875" style="32" customWidth="1"/>
    <col min="15875" max="15875" width="14.85546875" style="32" customWidth="1"/>
    <col min="15876" max="15877" width="8.28515625" style="32" customWidth="1"/>
    <col min="15878" max="15878" width="7.7109375" style="32" customWidth="1"/>
    <col min="15879" max="15879" width="8.42578125" style="32" customWidth="1"/>
    <col min="15880" max="15880" width="8.140625" style="32" customWidth="1"/>
    <col min="15881" max="15881" width="8.28515625" style="32" customWidth="1"/>
    <col min="15882" max="15883" width="10.42578125" style="32" customWidth="1"/>
    <col min="15884" max="15884" width="7.5703125" style="32" customWidth="1"/>
    <col min="15885" max="16128" width="12.5703125" style="32"/>
    <col min="16129" max="16129" width="7.28515625" style="32" customWidth="1"/>
    <col min="16130" max="16130" width="9.85546875" style="32" customWidth="1"/>
    <col min="16131" max="16131" width="14.85546875" style="32" customWidth="1"/>
    <col min="16132" max="16133" width="8.28515625" style="32" customWidth="1"/>
    <col min="16134" max="16134" width="7.7109375" style="32" customWidth="1"/>
    <col min="16135" max="16135" width="8.42578125" style="32" customWidth="1"/>
    <col min="16136" max="16136" width="8.140625" style="32" customWidth="1"/>
    <col min="16137" max="16137" width="8.28515625" style="32" customWidth="1"/>
    <col min="16138" max="16139" width="10.42578125" style="32" customWidth="1"/>
    <col min="16140" max="16140" width="7.5703125" style="32" customWidth="1"/>
    <col min="16141" max="16384" width="12.5703125" style="32"/>
  </cols>
  <sheetData>
    <row r="1" spans="1:12">
      <c r="A1" s="31"/>
      <c r="B1" s="31"/>
      <c r="C1" s="31"/>
      <c r="D1" s="31" t="s">
        <v>183</v>
      </c>
      <c r="E1" s="31" t="s">
        <v>183</v>
      </c>
      <c r="F1" s="31" t="s">
        <v>183</v>
      </c>
      <c r="G1" s="31" t="s">
        <v>184</v>
      </c>
      <c r="H1" s="31" t="s">
        <v>184</v>
      </c>
      <c r="I1" s="31" t="s">
        <v>184</v>
      </c>
      <c r="J1" s="31" t="s">
        <v>185</v>
      </c>
      <c r="K1" s="31" t="s">
        <v>186</v>
      </c>
      <c r="L1" s="31"/>
    </row>
    <row r="2" spans="1:12">
      <c r="A2" s="33" t="s">
        <v>187</v>
      </c>
      <c r="B2" s="33" t="s">
        <v>188</v>
      </c>
      <c r="C2" s="33" t="s">
        <v>189</v>
      </c>
      <c r="D2" s="33" t="s">
        <v>190</v>
      </c>
      <c r="E2" s="33" t="s">
        <v>191</v>
      </c>
      <c r="F2" s="33" t="s">
        <v>192</v>
      </c>
      <c r="G2" s="33" t="s">
        <v>190</v>
      </c>
      <c r="H2" s="33" t="s">
        <v>191</v>
      </c>
      <c r="I2" s="33" t="s">
        <v>192</v>
      </c>
      <c r="J2" s="33" t="s">
        <v>193</v>
      </c>
      <c r="K2" s="33" t="s">
        <v>193</v>
      </c>
      <c r="L2" s="33" t="s">
        <v>194</v>
      </c>
    </row>
    <row r="3" spans="1:12">
      <c r="A3" s="34">
        <v>77801</v>
      </c>
      <c r="B3" s="34">
        <v>77801</v>
      </c>
      <c r="C3" s="34" t="s">
        <v>195</v>
      </c>
      <c r="D3" s="34">
        <v>574</v>
      </c>
      <c r="E3" s="34">
        <v>674</v>
      </c>
      <c r="F3" s="34">
        <v>1248</v>
      </c>
      <c r="G3" s="34">
        <v>593</v>
      </c>
      <c r="H3" s="34">
        <v>955</v>
      </c>
      <c r="I3" s="34">
        <v>1548</v>
      </c>
      <c r="J3" s="34">
        <v>1190</v>
      </c>
      <c r="K3" s="35">
        <v>1455</v>
      </c>
      <c r="L3" s="34">
        <v>5090</v>
      </c>
    </row>
    <row r="4" spans="1:12">
      <c r="A4" s="34">
        <v>77802</v>
      </c>
      <c r="B4" s="34">
        <v>77802</v>
      </c>
      <c r="C4" s="34" t="s">
        <v>195</v>
      </c>
      <c r="D4" s="34">
        <v>3458</v>
      </c>
      <c r="E4" s="34">
        <v>1169</v>
      </c>
      <c r="F4" s="34">
        <v>4627</v>
      </c>
      <c r="G4" s="34">
        <v>3567</v>
      </c>
      <c r="H4" s="34">
        <v>1731</v>
      </c>
      <c r="I4" s="34">
        <v>5298</v>
      </c>
      <c r="J4" s="34">
        <v>4849</v>
      </c>
      <c r="K4" s="35">
        <v>4979</v>
      </c>
      <c r="L4" s="34">
        <v>6406</v>
      </c>
    </row>
    <row r="5" spans="1:12">
      <c r="A5" s="34">
        <v>77803</v>
      </c>
      <c r="B5" s="34">
        <v>77803</v>
      </c>
      <c r="C5" s="34" t="s">
        <v>195</v>
      </c>
      <c r="D5" s="34">
        <v>1357</v>
      </c>
      <c r="E5" s="34">
        <v>0</v>
      </c>
      <c r="F5" s="34">
        <v>1357</v>
      </c>
      <c r="G5" s="34">
        <v>1389</v>
      </c>
      <c r="H5" s="34">
        <v>0</v>
      </c>
      <c r="I5" s="34">
        <v>1389</v>
      </c>
      <c r="J5" s="34">
        <v>1473</v>
      </c>
      <c r="K5" s="35">
        <v>1305</v>
      </c>
      <c r="L5" s="34">
        <v>7346</v>
      </c>
    </row>
    <row r="6" spans="1:12">
      <c r="A6" s="34">
        <v>77807</v>
      </c>
      <c r="B6" s="34">
        <v>77807</v>
      </c>
      <c r="C6" s="34" t="s">
        <v>195</v>
      </c>
      <c r="D6" s="34">
        <v>787</v>
      </c>
      <c r="E6" s="34">
        <v>1</v>
      </c>
      <c r="F6" s="34">
        <v>788</v>
      </c>
      <c r="G6" s="34">
        <v>852</v>
      </c>
      <c r="H6" s="34">
        <v>1</v>
      </c>
      <c r="I6" s="34">
        <v>853</v>
      </c>
      <c r="J6" s="34">
        <v>709</v>
      </c>
      <c r="K6" s="35">
        <v>802</v>
      </c>
      <c r="L6" s="34">
        <v>2436</v>
      </c>
    </row>
    <row r="7" spans="1:12">
      <c r="A7" s="34"/>
      <c r="B7" s="34">
        <v>77867</v>
      </c>
      <c r="C7" s="34" t="s">
        <v>196</v>
      </c>
      <c r="D7" s="34">
        <v>2</v>
      </c>
      <c r="E7" s="34">
        <v>0</v>
      </c>
      <c r="F7" s="34">
        <v>2</v>
      </c>
      <c r="G7" s="34"/>
      <c r="H7" s="34"/>
      <c r="I7" s="34"/>
      <c r="J7" s="34">
        <v>29</v>
      </c>
      <c r="K7" s="35">
        <v>0</v>
      </c>
      <c r="L7" s="34"/>
    </row>
    <row r="8" spans="1:12">
      <c r="A8" s="34">
        <v>77808</v>
      </c>
      <c r="B8" s="34">
        <v>77808</v>
      </c>
      <c r="C8" s="34" t="s">
        <v>195</v>
      </c>
      <c r="D8" s="34">
        <v>1179</v>
      </c>
      <c r="E8" s="34">
        <v>8</v>
      </c>
      <c r="F8" s="34">
        <v>1187</v>
      </c>
      <c r="G8" s="34">
        <v>1285</v>
      </c>
      <c r="H8" s="34">
        <v>2</v>
      </c>
      <c r="I8" s="34">
        <v>1287</v>
      </c>
      <c r="J8" s="34">
        <v>1067</v>
      </c>
      <c r="K8" s="35">
        <v>1210</v>
      </c>
      <c r="L8" s="34">
        <v>2529</v>
      </c>
    </row>
    <row r="9" spans="1:12">
      <c r="A9" s="34">
        <v>77845</v>
      </c>
      <c r="B9" s="34">
        <v>77845</v>
      </c>
      <c r="C9" s="34" t="s">
        <v>197</v>
      </c>
      <c r="D9" s="34">
        <v>4912</v>
      </c>
      <c r="E9" s="34">
        <v>322</v>
      </c>
      <c r="F9" s="34">
        <v>5234</v>
      </c>
      <c r="G9" s="34">
        <v>5290</v>
      </c>
      <c r="H9" s="34">
        <v>770</v>
      </c>
      <c r="I9" s="34">
        <v>5789</v>
      </c>
      <c r="J9" s="34">
        <v>4914</v>
      </c>
      <c r="K9" s="35">
        <v>5789</v>
      </c>
      <c r="L9" s="34">
        <v>11323</v>
      </c>
    </row>
    <row r="10" spans="1:12">
      <c r="A10" s="34"/>
      <c r="B10" s="34">
        <v>77843</v>
      </c>
      <c r="C10" s="34" t="s">
        <v>197</v>
      </c>
      <c r="D10" s="34">
        <v>30</v>
      </c>
      <c r="E10" s="34">
        <v>0</v>
      </c>
      <c r="F10" s="34">
        <v>30</v>
      </c>
      <c r="G10" s="34">
        <v>30</v>
      </c>
      <c r="H10" s="34">
        <v>0</v>
      </c>
      <c r="I10" s="34">
        <v>30</v>
      </c>
      <c r="J10" s="34">
        <v>27</v>
      </c>
      <c r="K10" s="35">
        <v>28</v>
      </c>
      <c r="L10" s="34"/>
    </row>
    <row r="11" spans="1:12">
      <c r="A11" s="34">
        <v>77840</v>
      </c>
      <c r="B11" s="34">
        <v>77840</v>
      </c>
      <c r="C11" s="34" t="s">
        <v>197</v>
      </c>
      <c r="D11" s="34">
        <v>1519</v>
      </c>
      <c r="E11" s="34">
        <v>783</v>
      </c>
      <c r="F11" s="34">
        <v>2302</v>
      </c>
      <c r="G11" s="34">
        <v>1592</v>
      </c>
      <c r="H11" s="34">
        <v>1171</v>
      </c>
      <c r="I11" s="34">
        <v>2763</v>
      </c>
      <c r="J11" s="34">
        <v>2138</v>
      </c>
      <c r="K11" s="35">
        <v>2710</v>
      </c>
      <c r="L11" s="34">
        <v>18149</v>
      </c>
    </row>
    <row r="12" spans="1:12">
      <c r="K12" s="36"/>
    </row>
    <row r="13" spans="1:12">
      <c r="A13" s="34">
        <v>2</v>
      </c>
      <c r="B13" s="34">
        <v>76629</v>
      </c>
      <c r="C13" s="34" t="s">
        <v>198</v>
      </c>
      <c r="D13" s="34">
        <v>51</v>
      </c>
      <c r="E13" s="34">
        <v>83</v>
      </c>
      <c r="F13" s="34">
        <v>134</v>
      </c>
      <c r="G13" s="34">
        <v>49</v>
      </c>
      <c r="H13" s="34">
        <v>115</v>
      </c>
      <c r="I13" s="34">
        <v>164</v>
      </c>
      <c r="J13" s="34">
        <v>121</v>
      </c>
      <c r="K13" s="35">
        <v>154</v>
      </c>
      <c r="L13" s="34"/>
    </row>
    <row r="14" spans="1:12">
      <c r="A14" s="34"/>
      <c r="B14" s="34">
        <v>77837</v>
      </c>
      <c r="C14" s="34" t="s">
        <v>199</v>
      </c>
      <c r="D14" s="35">
        <v>141</v>
      </c>
      <c r="E14" s="35">
        <v>88</v>
      </c>
      <c r="F14" s="35">
        <v>229</v>
      </c>
      <c r="G14" s="35">
        <v>140</v>
      </c>
      <c r="H14" s="35">
        <v>100</v>
      </c>
      <c r="I14" s="35">
        <v>240</v>
      </c>
      <c r="J14" s="35">
        <v>228</v>
      </c>
      <c r="K14" s="35">
        <v>226</v>
      </c>
      <c r="L14" s="34"/>
    </row>
    <row r="15" spans="1:12">
      <c r="A15" s="34"/>
      <c r="B15" s="34">
        <v>77856</v>
      </c>
      <c r="C15" s="34" t="s">
        <v>200</v>
      </c>
      <c r="D15" s="35">
        <v>354</v>
      </c>
      <c r="E15" s="35">
        <v>40</v>
      </c>
      <c r="F15" s="35">
        <v>394</v>
      </c>
      <c r="G15" s="35">
        <v>375</v>
      </c>
      <c r="H15" s="35">
        <v>45</v>
      </c>
      <c r="I15" s="35">
        <v>420</v>
      </c>
      <c r="J15" s="35">
        <v>377</v>
      </c>
      <c r="K15" s="35">
        <v>404</v>
      </c>
      <c r="L15" s="34"/>
    </row>
    <row r="16" spans="1:12">
      <c r="A16" s="34"/>
      <c r="B16" s="34">
        <v>77857</v>
      </c>
      <c r="C16" s="34" t="s">
        <v>201</v>
      </c>
      <c r="D16" s="35">
        <v>52</v>
      </c>
      <c r="E16" s="35">
        <v>0</v>
      </c>
      <c r="F16" s="35">
        <v>52</v>
      </c>
      <c r="G16" s="35">
        <v>51</v>
      </c>
      <c r="H16" s="35">
        <v>0</v>
      </c>
      <c r="I16" s="35">
        <v>51</v>
      </c>
      <c r="J16" s="35">
        <v>47</v>
      </c>
      <c r="K16" s="35">
        <v>48</v>
      </c>
      <c r="L16" s="34"/>
    </row>
    <row r="17" spans="1:12">
      <c r="A17" s="34"/>
      <c r="B17" s="34">
        <v>77859</v>
      </c>
      <c r="C17" s="34" t="s">
        <v>202</v>
      </c>
      <c r="D17" s="35">
        <v>529</v>
      </c>
      <c r="E17" s="35">
        <v>324</v>
      </c>
      <c r="F17" s="35">
        <v>853</v>
      </c>
      <c r="G17" s="35">
        <v>557</v>
      </c>
      <c r="H17" s="35">
        <v>409</v>
      </c>
      <c r="I17" s="35">
        <v>966</v>
      </c>
      <c r="J17" s="35">
        <v>929</v>
      </c>
      <c r="K17" s="35">
        <v>908</v>
      </c>
      <c r="L17" s="34"/>
    </row>
    <row r="18" spans="1:12">
      <c r="D18" s="36"/>
      <c r="E18" s="36"/>
      <c r="K18" s="36"/>
    </row>
    <row r="19" spans="1:12">
      <c r="A19" s="34">
        <v>4</v>
      </c>
      <c r="B19" s="34">
        <v>77830</v>
      </c>
      <c r="C19" s="34" t="s">
        <v>203</v>
      </c>
      <c r="D19" s="35">
        <v>73</v>
      </c>
      <c r="E19" s="35">
        <v>27</v>
      </c>
      <c r="F19" s="35">
        <v>100</v>
      </c>
      <c r="G19" s="35">
        <v>78</v>
      </c>
      <c r="H19" s="35">
        <v>73</v>
      </c>
      <c r="I19" s="35">
        <v>151</v>
      </c>
      <c r="J19" s="35">
        <v>101</v>
      </c>
      <c r="K19" s="35">
        <v>142</v>
      </c>
      <c r="L19" s="35">
        <v>799</v>
      </c>
    </row>
    <row r="20" spans="1:12">
      <c r="A20" s="34"/>
      <c r="B20" s="34">
        <v>77868</v>
      </c>
      <c r="C20" s="34" t="s">
        <v>204</v>
      </c>
      <c r="D20" s="35">
        <v>389</v>
      </c>
      <c r="E20" s="35">
        <v>225</v>
      </c>
      <c r="F20" s="35">
        <v>614</v>
      </c>
      <c r="G20" s="35">
        <v>397</v>
      </c>
      <c r="H20" s="35">
        <v>255</v>
      </c>
      <c r="I20" s="35">
        <v>652</v>
      </c>
      <c r="J20" s="35">
        <v>741</v>
      </c>
      <c r="K20" s="35">
        <v>622</v>
      </c>
      <c r="L20" s="35">
        <v>3984</v>
      </c>
    </row>
    <row r="21" spans="1:12">
      <c r="A21" s="34"/>
      <c r="B21" s="34">
        <v>77831</v>
      </c>
      <c r="C21" s="34" t="s">
        <v>205</v>
      </c>
      <c r="D21" s="35">
        <v>328</v>
      </c>
      <c r="E21" s="35">
        <v>0</v>
      </c>
      <c r="F21" s="35">
        <v>328</v>
      </c>
      <c r="G21" s="35">
        <v>371</v>
      </c>
      <c r="H21" s="35">
        <v>0</v>
      </c>
      <c r="I21" s="34">
        <v>371</v>
      </c>
      <c r="J21" s="35">
        <v>293</v>
      </c>
      <c r="K21" s="35">
        <v>348</v>
      </c>
      <c r="L21" s="35">
        <v>881</v>
      </c>
    </row>
    <row r="22" spans="1:12">
      <c r="D22" s="36"/>
      <c r="E22" s="36"/>
      <c r="F22" s="36"/>
      <c r="J22" s="36"/>
      <c r="K22" s="36"/>
    </row>
    <row r="23" spans="1:12">
      <c r="A23" s="34">
        <v>6</v>
      </c>
      <c r="B23" s="34">
        <v>77836</v>
      </c>
      <c r="C23" s="34" t="s">
        <v>206</v>
      </c>
      <c r="D23" s="35">
        <v>686</v>
      </c>
      <c r="E23" s="35">
        <v>262</v>
      </c>
      <c r="F23" s="35">
        <v>948</v>
      </c>
      <c r="G23" s="35">
        <v>736</v>
      </c>
      <c r="H23" s="35">
        <v>415</v>
      </c>
      <c r="I23" s="35">
        <v>1151</v>
      </c>
      <c r="J23" s="35">
        <v>902</v>
      </c>
      <c r="K23" s="35">
        <v>1082</v>
      </c>
      <c r="L23" s="34"/>
    </row>
    <row r="24" spans="1:12">
      <c r="A24" s="34"/>
      <c r="B24" s="34">
        <v>77853</v>
      </c>
      <c r="C24" s="34" t="s">
        <v>207</v>
      </c>
      <c r="D24" s="35">
        <v>13</v>
      </c>
      <c r="E24" s="35">
        <v>0</v>
      </c>
      <c r="F24" s="35">
        <v>13</v>
      </c>
      <c r="G24" s="35">
        <v>0</v>
      </c>
      <c r="H24" s="35">
        <v>0</v>
      </c>
      <c r="I24" s="35">
        <v>0</v>
      </c>
      <c r="J24" s="35">
        <v>30</v>
      </c>
      <c r="K24" s="35">
        <v>0</v>
      </c>
      <c r="L24" s="34"/>
    </row>
    <row r="25" spans="1:12">
      <c r="D25" s="36"/>
      <c r="E25" s="36"/>
      <c r="K25" s="36"/>
    </row>
    <row r="26" spans="1:12">
      <c r="A26" s="34">
        <v>8</v>
      </c>
      <c r="B26" s="34">
        <v>75833</v>
      </c>
      <c r="C26" s="34" t="s">
        <v>208</v>
      </c>
      <c r="D26" s="35">
        <v>57</v>
      </c>
      <c r="E26" s="35">
        <v>125</v>
      </c>
      <c r="F26" s="35">
        <v>182</v>
      </c>
      <c r="G26" s="35">
        <v>55</v>
      </c>
      <c r="H26" s="35">
        <v>145</v>
      </c>
      <c r="I26" s="35">
        <v>200</v>
      </c>
      <c r="J26" s="35">
        <v>164</v>
      </c>
      <c r="K26" s="35">
        <v>188</v>
      </c>
      <c r="L26" s="34"/>
    </row>
    <row r="27" spans="1:12">
      <c r="A27" s="34"/>
      <c r="B27" s="34">
        <v>75846</v>
      </c>
      <c r="C27" s="34" t="s">
        <v>209</v>
      </c>
      <c r="D27" s="35">
        <v>26</v>
      </c>
      <c r="E27" s="35">
        <v>0</v>
      </c>
      <c r="F27" s="35">
        <v>26</v>
      </c>
      <c r="G27" s="35">
        <v>25</v>
      </c>
      <c r="H27" s="35">
        <v>0</v>
      </c>
      <c r="I27" s="35">
        <v>25</v>
      </c>
      <c r="J27" s="35">
        <v>23</v>
      </c>
      <c r="K27" s="35">
        <v>23</v>
      </c>
      <c r="L27" s="34"/>
    </row>
    <row r="28" spans="1:12">
      <c r="A28" s="34"/>
      <c r="B28" s="34">
        <v>77861</v>
      </c>
      <c r="C28" s="34" t="s">
        <v>210</v>
      </c>
      <c r="D28" s="35">
        <v>107</v>
      </c>
      <c r="E28" s="35">
        <v>80</v>
      </c>
      <c r="F28" s="35">
        <v>187</v>
      </c>
      <c r="G28" s="35">
        <v>109</v>
      </c>
      <c r="H28" s="35">
        <v>125</v>
      </c>
      <c r="I28" s="35">
        <v>234</v>
      </c>
      <c r="J28" s="35">
        <v>186</v>
      </c>
      <c r="K28" s="35">
        <v>220</v>
      </c>
      <c r="L28" s="34"/>
    </row>
    <row r="29" spans="1:12">
      <c r="A29" s="34"/>
      <c r="B29" s="34">
        <v>77864</v>
      </c>
      <c r="C29" s="34" t="s">
        <v>211</v>
      </c>
      <c r="D29" s="35">
        <v>192</v>
      </c>
      <c r="E29" s="35">
        <v>70</v>
      </c>
      <c r="F29" s="35">
        <v>262</v>
      </c>
      <c r="G29" s="35">
        <v>200</v>
      </c>
      <c r="H29" s="35">
        <v>92</v>
      </c>
      <c r="I29" s="35">
        <v>292</v>
      </c>
      <c r="J29" s="35">
        <v>303</v>
      </c>
      <c r="K29" s="35">
        <v>274</v>
      </c>
      <c r="L29" s="34"/>
    </row>
    <row r="30" spans="1:12">
      <c r="A30" s="34"/>
      <c r="B30" s="34">
        <v>77871</v>
      </c>
      <c r="C30" s="34" t="s">
        <v>212</v>
      </c>
      <c r="D30" s="37" t="s">
        <v>213</v>
      </c>
      <c r="E30" s="37"/>
      <c r="F30" s="34"/>
      <c r="G30" s="34"/>
      <c r="H30" s="34"/>
      <c r="I30" s="34"/>
      <c r="J30" s="34"/>
      <c r="K30" s="35"/>
      <c r="L30" s="34"/>
    </row>
    <row r="31" spans="1:12">
      <c r="A31" s="34"/>
      <c r="B31" s="34">
        <v>77871</v>
      </c>
      <c r="C31" s="34" t="s">
        <v>214</v>
      </c>
      <c r="D31" s="35">
        <v>275</v>
      </c>
      <c r="E31" s="35">
        <v>31</v>
      </c>
      <c r="F31" s="35">
        <v>306</v>
      </c>
      <c r="G31" s="35">
        <v>290</v>
      </c>
      <c r="H31" s="35">
        <v>67</v>
      </c>
      <c r="I31" s="35">
        <v>357</v>
      </c>
      <c r="J31" s="35">
        <v>302</v>
      </c>
      <c r="K31" s="35">
        <v>336</v>
      </c>
      <c r="L31" s="34"/>
    </row>
    <row r="32" spans="1:12">
      <c r="A32" s="34"/>
      <c r="B32" s="34">
        <v>77872</v>
      </c>
      <c r="C32" s="34" t="s">
        <v>215</v>
      </c>
      <c r="D32" s="35">
        <v>94</v>
      </c>
      <c r="E32" s="35">
        <v>20</v>
      </c>
      <c r="F32" s="35">
        <v>114</v>
      </c>
      <c r="G32" s="35">
        <v>95</v>
      </c>
      <c r="H32" s="35">
        <v>25</v>
      </c>
      <c r="I32" s="35">
        <v>120</v>
      </c>
      <c r="J32" s="35">
        <v>125</v>
      </c>
      <c r="K32" s="35">
        <v>113</v>
      </c>
      <c r="L32" s="34"/>
    </row>
    <row r="33" spans="1:12">
      <c r="A33" s="34"/>
      <c r="B33" s="34">
        <v>77865</v>
      </c>
      <c r="C33" s="34" t="s">
        <v>216</v>
      </c>
      <c r="D33" s="35">
        <v>42</v>
      </c>
      <c r="E33" s="35">
        <v>0</v>
      </c>
      <c r="F33" s="35">
        <v>42</v>
      </c>
      <c r="G33" s="35">
        <v>42</v>
      </c>
      <c r="H33" s="35">
        <v>0</v>
      </c>
      <c r="I33" s="35">
        <v>42</v>
      </c>
      <c r="J33" s="35">
        <v>38</v>
      </c>
      <c r="K33" s="35">
        <v>39</v>
      </c>
      <c r="L33" s="34"/>
    </row>
    <row r="34" spans="1:12">
      <c r="K34" s="36"/>
    </row>
    <row r="35" spans="1:12">
      <c r="A35" s="34">
        <v>10</v>
      </c>
      <c r="B35" s="34">
        <v>77833</v>
      </c>
      <c r="C35" s="34" t="s">
        <v>217</v>
      </c>
      <c r="D35" s="34">
        <v>120</v>
      </c>
      <c r="E35" s="34">
        <v>98</v>
      </c>
      <c r="F35" s="34">
        <v>218</v>
      </c>
      <c r="G35" s="34">
        <v>121</v>
      </c>
      <c r="H35" s="34">
        <v>120</v>
      </c>
      <c r="I35" s="34">
        <v>241</v>
      </c>
      <c r="J35" s="34">
        <v>241</v>
      </c>
      <c r="K35" s="35">
        <v>226</v>
      </c>
      <c r="L35" s="34"/>
    </row>
    <row r="36" spans="1:12">
      <c r="A36" s="34"/>
      <c r="B36" s="34">
        <v>77878</v>
      </c>
      <c r="C36" s="34" t="s">
        <v>218</v>
      </c>
      <c r="D36" s="34">
        <v>62</v>
      </c>
      <c r="E36" s="34">
        <v>55</v>
      </c>
      <c r="F36" s="34">
        <v>117</v>
      </c>
      <c r="G36" s="34">
        <v>61</v>
      </c>
      <c r="H36" s="34">
        <v>80</v>
      </c>
      <c r="I36" s="34">
        <v>141</v>
      </c>
      <c r="J36" s="34">
        <v>132</v>
      </c>
      <c r="K36" s="35">
        <v>133</v>
      </c>
      <c r="L36" s="34">
        <v>540</v>
      </c>
    </row>
    <row r="37" spans="1:12">
      <c r="A37" s="34"/>
      <c r="B37" s="34">
        <v>77879</v>
      </c>
      <c r="C37" s="34" t="s">
        <v>219</v>
      </c>
      <c r="D37" s="34">
        <v>319</v>
      </c>
      <c r="E37" s="34">
        <v>50</v>
      </c>
      <c r="F37" s="34">
        <v>369</v>
      </c>
      <c r="G37" s="34">
        <v>331</v>
      </c>
      <c r="H37" s="34">
        <v>109</v>
      </c>
      <c r="I37" s="34">
        <v>440</v>
      </c>
      <c r="J37" s="34">
        <v>359</v>
      </c>
      <c r="K37" s="35">
        <v>414</v>
      </c>
      <c r="L37" s="34"/>
    </row>
    <row r="39" spans="1:12">
      <c r="A39" s="34"/>
      <c r="B39" s="34"/>
      <c r="C39" s="34"/>
      <c r="D39" s="34">
        <f t="shared" ref="D39:I39" si="0">SUM(D3:D38)</f>
        <v>17728</v>
      </c>
      <c r="E39" s="34">
        <f t="shared" si="0"/>
        <v>4535</v>
      </c>
      <c r="F39" s="34">
        <f t="shared" si="0"/>
        <v>22263</v>
      </c>
      <c r="G39" s="34">
        <f t="shared" si="0"/>
        <v>18681</v>
      </c>
      <c r="H39" s="34">
        <f t="shared" si="0"/>
        <v>6805</v>
      </c>
      <c r="I39" s="34">
        <f t="shared" si="0"/>
        <v>25215</v>
      </c>
      <c r="J39" s="34">
        <f>SUM(J3:J38)</f>
        <v>22038</v>
      </c>
      <c r="K39" s="34">
        <f>SUM(K3:K38)</f>
        <v>24178</v>
      </c>
      <c r="L39" s="34">
        <v>59483</v>
      </c>
    </row>
    <row r="40" spans="1:12">
      <c r="F40" s="38"/>
    </row>
  </sheetData>
  <pageMargins left="0.75" right="0.75" top="1" bottom="0.25" header="0.5" footer="0.5"/>
  <pageSetup paperSize="0" orientation="landscape" horizontalDpi="4294967292" verticalDpi="4294967292"/>
  <headerFooter alignWithMargins="0">
    <oddHeader>&amp;CTHE EAGLE
BRYAN, TEXAS</oddHeader>
  </headerFooter>
</worksheet>
</file>

<file path=xl/worksheets/sheet4.xml><?xml version="1.0" encoding="utf-8"?>
<worksheet xmlns="http://schemas.openxmlformats.org/spreadsheetml/2006/main" xmlns:r="http://schemas.openxmlformats.org/officeDocument/2006/relationships">
  <dimension ref="A1:G47"/>
  <sheetViews>
    <sheetView topLeftCell="A7" zoomScaleNormal="100" workbookViewId="0">
      <selection activeCell="E19" sqref="E19"/>
    </sheetView>
  </sheetViews>
  <sheetFormatPr defaultRowHeight="15"/>
  <cols>
    <col min="1" max="1" width="9.140625" style="13"/>
    <col min="2" max="7" width="13" style="13" customWidth="1"/>
    <col min="8" max="257" width="9.140625" style="13"/>
    <col min="258" max="263" width="13" style="13" customWidth="1"/>
    <col min="264" max="513" width="9.140625" style="13"/>
    <col min="514" max="519" width="13" style="13" customWidth="1"/>
    <col min="520" max="769" width="9.140625" style="13"/>
    <col min="770" max="775" width="13" style="13" customWidth="1"/>
    <col min="776" max="1025" width="9.140625" style="13"/>
    <col min="1026" max="1031" width="13" style="13" customWidth="1"/>
    <col min="1032" max="1281" width="9.140625" style="13"/>
    <col min="1282" max="1287" width="13" style="13" customWidth="1"/>
    <col min="1288" max="1537" width="9.140625" style="13"/>
    <col min="1538" max="1543" width="13" style="13" customWidth="1"/>
    <col min="1544" max="1793" width="9.140625" style="13"/>
    <col min="1794" max="1799" width="13" style="13" customWidth="1"/>
    <col min="1800" max="2049" width="9.140625" style="13"/>
    <col min="2050" max="2055" width="13" style="13" customWidth="1"/>
    <col min="2056" max="2305" width="9.140625" style="13"/>
    <col min="2306" max="2311" width="13" style="13" customWidth="1"/>
    <col min="2312" max="2561" width="9.140625" style="13"/>
    <col min="2562" max="2567" width="13" style="13" customWidth="1"/>
    <col min="2568" max="2817" width="9.140625" style="13"/>
    <col min="2818" max="2823" width="13" style="13" customWidth="1"/>
    <col min="2824" max="3073" width="9.140625" style="13"/>
    <col min="3074" max="3079" width="13" style="13" customWidth="1"/>
    <col min="3080" max="3329" width="9.140625" style="13"/>
    <col min="3330" max="3335" width="13" style="13" customWidth="1"/>
    <col min="3336" max="3585" width="9.140625" style="13"/>
    <col min="3586" max="3591" width="13" style="13" customWidth="1"/>
    <col min="3592" max="3841" width="9.140625" style="13"/>
    <col min="3842" max="3847" width="13" style="13" customWidth="1"/>
    <col min="3848" max="4097" width="9.140625" style="13"/>
    <col min="4098" max="4103" width="13" style="13" customWidth="1"/>
    <col min="4104" max="4353" width="9.140625" style="13"/>
    <col min="4354" max="4359" width="13" style="13" customWidth="1"/>
    <col min="4360" max="4609" width="9.140625" style="13"/>
    <col min="4610" max="4615" width="13" style="13" customWidth="1"/>
    <col min="4616" max="4865" width="9.140625" style="13"/>
    <col min="4866" max="4871" width="13" style="13" customWidth="1"/>
    <col min="4872" max="5121" width="9.140625" style="13"/>
    <col min="5122" max="5127" width="13" style="13" customWidth="1"/>
    <col min="5128" max="5377" width="9.140625" style="13"/>
    <col min="5378" max="5383" width="13" style="13" customWidth="1"/>
    <col min="5384" max="5633" width="9.140625" style="13"/>
    <col min="5634" max="5639" width="13" style="13" customWidth="1"/>
    <col min="5640" max="5889" width="9.140625" style="13"/>
    <col min="5890" max="5895" width="13" style="13" customWidth="1"/>
    <col min="5896" max="6145" width="9.140625" style="13"/>
    <col min="6146" max="6151" width="13" style="13" customWidth="1"/>
    <col min="6152" max="6401" width="9.140625" style="13"/>
    <col min="6402" max="6407" width="13" style="13" customWidth="1"/>
    <col min="6408" max="6657" width="9.140625" style="13"/>
    <col min="6658" max="6663" width="13" style="13" customWidth="1"/>
    <col min="6664" max="6913" width="9.140625" style="13"/>
    <col min="6914" max="6919" width="13" style="13" customWidth="1"/>
    <col min="6920" max="7169" width="9.140625" style="13"/>
    <col min="7170" max="7175" width="13" style="13" customWidth="1"/>
    <col min="7176" max="7425" width="9.140625" style="13"/>
    <col min="7426" max="7431" width="13" style="13" customWidth="1"/>
    <col min="7432" max="7681" width="9.140625" style="13"/>
    <col min="7682" max="7687" width="13" style="13" customWidth="1"/>
    <col min="7688" max="7937" width="9.140625" style="13"/>
    <col min="7938" max="7943" width="13" style="13" customWidth="1"/>
    <col min="7944" max="8193" width="9.140625" style="13"/>
    <col min="8194" max="8199" width="13" style="13" customWidth="1"/>
    <col min="8200" max="8449" width="9.140625" style="13"/>
    <col min="8450" max="8455" width="13" style="13" customWidth="1"/>
    <col min="8456" max="8705" width="9.140625" style="13"/>
    <col min="8706" max="8711" width="13" style="13" customWidth="1"/>
    <col min="8712" max="8961" width="9.140625" style="13"/>
    <col min="8962" max="8967" width="13" style="13" customWidth="1"/>
    <col min="8968" max="9217" width="9.140625" style="13"/>
    <col min="9218" max="9223" width="13" style="13" customWidth="1"/>
    <col min="9224" max="9473" width="9.140625" style="13"/>
    <col min="9474" max="9479" width="13" style="13" customWidth="1"/>
    <col min="9480" max="9729" width="9.140625" style="13"/>
    <col min="9730" max="9735" width="13" style="13" customWidth="1"/>
    <col min="9736" max="9985" width="9.140625" style="13"/>
    <col min="9986" max="9991" width="13" style="13" customWidth="1"/>
    <col min="9992" max="10241" width="9.140625" style="13"/>
    <col min="10242" max="10247" width="13" style="13" customWidth="1"/>
    <col min="10248" max="10497" width="9.140625" style="13"/>
    <col min="10498" max="10503" width="13" style="13" customWidth="1"/>
    <col min="10504" max="10753" width="9.140625" style="13"/>
    <col min="10754" max="10759" width="13" style="13" customWidth="1"/>
    <col min="10760" max="11009" width="9.140625" style="13"/>
    <col min="11010" max="11015" width="13" style="13" customWidth="1"/>
    <col min="11016" max="11265" width="9.140625" style="13"/>
    <col min="11266" max="11271" width="13" style="13" customWidth="1"/>
    <col min="11272" max="11521" width="9.140625" style="13"/>
    <col min="11522" max="11527" width="13" style="13" customWidth="1"/>
    <col min="11528" max="11777" width="9.140625" style="13"/>
    <col min="11778" max="11783" width="13" style="13" customWidth="1"/>
    <col min="11784" max="12033" width="9.140625" style="13"/>
    <col min="12034" max="12039" width="13" style="13" customWidth="1"/>
    <col min="12040" max="12289" width="9.140625" style="13"/>
    <col min="12290" max="12295" width="13" style="13" customWidth="1"/>
    <col min="12296" max="12545" width="9.140625" style="13"/>
    <col min="12546" max="12551" width="13" style="13" customWidth="1"/>
    <col min="12552" max="12801" width="9.140625" style="13"/>
    <col min="12802" max="12807" width="13" style="13" customWidth="1"/>
    <col min="12808" max="13057" width="9.140625" style="13"/>
    <col min="13058" max="13063" width="13" style="13" customWidth="1"/>
    <col min="13064" max="13313" width="9.140625" style="13"/>
    <col min="13314" max="13319" width="13" style="13" customWidth="1"/>
    <col min="13320" max="13569" width="9.140625" style="13"/>
    <col min="13570" max="13575" width="13" style="13" customWidth="1"/>
    <col min="13576" max="13825" width="9.140625" style="13"/>
    <col min="13826" max="13831" width="13" style="13" customWidth="1"/>
    <col min="13832" max="14081" width="9.140625" style="13"/>
    <col min="14082" max="14087" width="13" style="13" customWidth="1"/>
    <col min="14088" max="14337" width="9.140625" style="13"/>
    <col min="14338" max="14343" width="13" style="13" customWidth="1"/>
    <col min="14344" max="14593" width="9.140625" style="13"/>
    <col min="14594" max="14599" width="13" style="13" customWidth="1"/>
    <col min="14600" max="14849" width="9.140625" style="13"/>
    <col min="14850" max="14855" width="13" style="13" customWidth="1"/>
    <col min="14856" max="15105" width="9.140625" style="13"/>
    <col min="15106" max="15111" width="13" style="13" customWidth="1"/>
    <col min="15112" max="15361" width="9.140625" style="13"/>
    <col min="15362" max="15367" width="13" style="13" customWidth="1"/>
    <col min="15368" max="15617" width="9.140625" style="13"/>
    <col min="15618" max="15623" width="13" style="13" customWidth="1"/>
    <col min="15624" max="15873" width="9.140625" style="13"/>
    <col min="15874" max="15879" width="13" style="13" customWidth="1"/>
    <col min="15880" max="16129" width="9.140625" style="13"/>
    <col min="16130" max="16135" width="13" style="13" customWidth="1"/>
    <col min="16136" max="16384" width="9.140625" style="13"/>
  </cols>
  <sheetData>
    <row r="1" spans="1:7" ht="23.25">
      <c r="A1" s="61" t="s">
        <v>147</v>
      </c>
      <c r="B1" s="61"/>
      <c r="C1" s="61"/>
      <c r="D1" s="61"/>
      <c r="E1" s="61"/>
      <c r="F1" s="61"/>
      <c r="G1" s="61"/>
    </row>
    <row r="2" spans="1:7">
      <c r="A2" s="57" t="s">
        <v>148</v>
      </c>
      <c r="B2" s="57"/>
      <c r="C2" s="57"/>
      <c r="D2" s="57"/>
      <c r="E2" s="57"/>
      <c r="F2" s="57"/>
      <c r="G2" s="57"/>
    </row>
    <row r="4" spans="1:7" ht="18">
      <c r="A4" s="62" t="s">
        <v>149</v>
      </c>
      <c r="B4" s="62"/>
      <c r="C4" s="62"/>
      <c r="D4" s="62"/>
      <c r="E4" s="62"/>
      <c r="F4" s="62"/>
      <c r="G4" s="62"/>
    </row>
    <row r="5" spans="1:7" ht="18">
      <c r="A5" s="62" t="s">
        <v>150</v>
      </c>
      <c r="B5" s="62"/>
      <c r="C5" s="62"/>
      <c r="D5" s="62"/>
      <c r="E5" s="62"/>
      <c r="F5" s="62"/>
      <c r="G5" s="62"/>
    </row>
    <row r="6" spans="1:7">
      <c r="A6" s="60" t="s">
        <v>151</v>
      </c>
      <c r="B6" s="60"/>
      <c r="C6" s="60"/>
      <c r="D6" s="60"/>
      <c r="E6" s="60"/>
      <c r="F6" s="60"/>
      <c r="G6" s="60"/>
    </row>
    <row r="7" spans="1:7" ht="15.75" thickBot="1"/>
    <row r="8" spans="1:7" ht="16.5" thickBot="1">
      <c r="B8" s="63" t="s">
        <v>152</v>
      </c>
      <c r="C8" s="64"/>
      <c r="D8" s="64"/>
      <c r="E8" s="64"/>
      <c r="F8" s="64"/>
      <c r="G8" s="65"/>
    </row>
    <row r="9" spans="1:7" ht="15.75">
      <c r="A9" s="14" t="s">
        <v>153</v>
      </c>
      <c r="B9" s="15" t="s">
        <v>154</v>
      </c>
      <c r="C9" s="15" t="s">
        <v>155</v>
      </c>
      <c r="D9" s="15" t="s">
        <v>156</v>
      </c>
      <c r="E9" s="15" t="s">
        <v>157</v>
      </c>
      <c r="F9" s="15" t="s">
        <v>158</v>
      </c>
      <c r="G9" s="15" t="s">
        <v>159</v>
      </c>
    </row>
    <row r="10" spans="1:7" ht="15.75">
      <c r="A10" s="16">
        <v>1</v>
      </c>
      <c r="B10" s="17">
        <v>6.85</v>
      </c>
      <c r="C10" s="18">
        <f>A10*6.85*2</f>
        <v>13.7</v>
      </c>
      <c r="D10" s="18">
        <f>A10*6.85*3</f>
        <v>20.549999999999997</v>
      </c>
      <c r="E10" s="19">
        <f>ABS(A10)*7.25*4</f>
        <v>29</v>
      </c>
      <c r="F10" s="19">
        <f>ABS(A10)*7.25*5</f>
        <v>36.25</v>
      </c>
      <c r="G10" s="19">
        <f>ABS(A10)*7.25*6</f>
        <v>43.5</v>
      </c>
    </row>
    <row r="11" spans="1:7" ht="15.75">
      <c r="A11" s="16">
        <v>2</v>
      </c>
      <c r="B11" s="18">
        <f>A11*6.85</f>
        <v>13.7</v>
      </c>
      <c r="C11" s="19">
        <f>ABS(A11)*7.25*2</f>
        <v>29</v>
      </c>
      <c r="D11" s="19">
        <f>A11*7.25*3</f>
        <v>43.5</v>
      </c>
      <c r="E11" s="19">
        <f t="shared" ref="E11:E29" si="0">ABS(A11)*7.25*4</f>
        <v>58</v>
      </c>
      <c r="F11" s="19">
        <f t="shared" ref="F11:F29" si="1">ABS(A11)*7.25*5</f>
        <v>72.5</v>
      </c>
      <c r="G11" s="19">
        <f t="shared" ref="G11:G29" si="2">ABS(A11)*7.25*6</f>
        <v>87</v>
      </c>
    </row>
    <row r="12" spans="1:7" ht="15.75">
      <c r="A12" s="16">
        <v>3</v>
      </c>
      <c r="B12" s="18">
        <f>A12*6.85</f>
        <v>20.549999999999997</v>
      </c>
      <c r="C12" s="19">
        <f t="shared" ref="C12:C29" si="3">ABS(A12)*7.25*2</f>
        <v>43.5</v>
      </c>
      <c r="D12" s="19">
        <f t="shared" ref="D12:D29" si="4">A12*7.25*3</f>
        <v>65.25</v>
      </c>
      <c r="E12" s="19">
        <f t="shared" si="0"/>
        <v>87</v>
      </c>
      <c r="F12" s="19">
        <f t="shared" si="1"/>
        <v>108.75</v>
      </c>
      <c r="G12" s="19">
        <f t="shared" si="2"/>
        <v>130.5</v>
      </c>
    </row>
    <row r="13" spans="1:7" ht="15.75">
      <c r="A13" s="16">
        <v>4</v>
      </c>
      <c r="B13" s="19">
        <f>ABS(A13)*7.25*1</f>
        <v>29</v>
      </c>
      <c r="C13" s="19">
        <f t="shared" si="3"/>
        <v>58</v>
      </c>
      <c r="D13" s="50">
        <f t="shared" si="4"/>
        <v>87</v>
      </c>
      <c r="E13" s="19">
        <f t="shared" si="0"/>
        <v>116</v>
      </c>
      <c r="F13" s="19">
        <f t="shared" si="1"/>
        <v>145</v>
      </c>
      <c r="G13" s="19">
        <f t="shared" si="2"/>
        <v>174</v>
      </c>
    </row>
    <row r="14" spans="1:7" ht="15.75">
      <c r="A14" s="16">
        <v>5</v>
      </c>
      <c r="B14" s="19">
        <f t="shared" ref="B14:B29" si="5">ABS(A14)*7.25*1</f>
        <v>36.25</v>
      </c>
      <c r="C14" s="19">
        <f t="shared" si="3"/>
        <v>72.5</v>
      </c>
      <c r="D14" s="19">
        <f t="shared" si="4"/>
        <v>108.75</v>
      </c>
      <c r="E14" s="19">
        <f t="shared" si="0"/>
        <v>145</v>
      </c>
      <c r="F14" s="19">
        <f t="shared" si="1"/>
        <v>181.25</v>
      </c>
      <c r="G14" s="19">
        <f t="shared" si="2"/>
        <v>217.5</v>
      </c>
    </row>
    <row r="15" spans="1:7" ht="15.75">
      <c r="A15" s="16">
        <v>6</v>
      </c>
      <c r="B15" s="19">
        <f t="shared" si="5"/>
        <v>43.5</v>
      </c>
      <c r="C15" s="19">
        <f t="shared" si="3"/>
        <v>87</v>
      </c>
      <c r="D15" s="19">
        <f t="shared" si="4"/>
        <v>130.5</v>
      </c>
      <c r="E15" s="19">
        <f t="shared" si="0"/>
        <v>174</v>
      </c>
      <c r="F15" s="19">
        <f t="shared" si="1"/>
        <v>217.5</v>
      </c>
      <c r="G15" s="19">
        <f t="shared" si="2"/>
        <v>261</v>
      </c>
    </row>
    <row r="16" spans="1:7" ht="15.75">
      <c r="A16" s="16">
        <v>7</v>
      </c>
      <c r="B16" s="19">
        <f t="shared" si="5"/>
        <v>50.75</v>
      </c>
      <c r="C16" s="19">
        <f t="shared" si="3"/>
        <v>101.5</v>
      </c>
      <c r="D16" s="19">
        <f t="shared" si="4"/>
        <v>152.25</v>
      </c>
      <c r="E16" s="19">
        <f t="shared" si="0"/>
        <v>203</v>
      </c>
      <c r="F16" s="19">
        <f t="shared" si="1"/>
        <v>253.75</v>
      </c>
      <c r="G16" s="19">
        <f t="shared" si="2"/>
        <v>304.5</v>
      </c>
    </row>
    <row r="17" spans="1:7" ht="15.75">
      <c r="A17" s="16">
        <v>8</v>
      </c>
      <c r="B17" s="19">
        <f t="shared" si="5"/>
        <v>58</v>
      </c>
      <c r="C17" s="19">
        <f t="shared" si="3"/>
        <v>116</v>
      </c>
      <c r="D17" s="19">
        <f t="shared" si="4"/>
        <v>174</v>
      </c>
      <c r="E17" s="19">
        <f t="shared" si="0"/>
        <v>232</v>
      </c>
      <c r="F17" s="19">
        <f t="shared" si="1"/>
        <v>290</v>
      </c>
      <c r="G17" s="19">
        <f t="shared" si="2"/>
        <v>348</v>
      </c>
    </row>
    <row r="18" spans="1:7" ht="15.75">
      <c r="A18" s="16">
        <v>9</v>
      </c>
      <c r="B18" s="19">
        <f t="shared" si="5"/>
        <v>65.25</v>
      </c>
      <c r="C18" s="19">
        <f t="shared" si="3"/>
        <v>130.5</v>
      </c>
      <c r="D18" s="19">
        <f t="shared" si="4"/>
        <v>195.75</v>
      </c>
      <c r="E18" s="19">
        <f t="shared" si="0"/>
        <v>261</v>
      </c>
      <c r="F18" s="19">
        <f t="shared" si="1"/>
        <v>326.25</v>
      </c>
      <c r="G18" s="19">
        <f t="shared" si="2"/>
        <v>391.5</v>
      </c>
    </row>
    <row r="19" spans="1:7" ht="15.75">
      <c r="A19" s="16">
        <v>10</v>
      </c>
      <c r="B19" s="19">
        <f t="shared" si="5"/>
        <v>72.5</v>
      </c>
      <c r="C19" s="19">
        <f t="shared" si="3"/>
        <v>145</v>
      </c>
      <c r="D19" s="19">
        <f t="shared" si="4"/>
        <v>217.5</v>
      </c>
      <c r="E19" s="19">
        <f t="shared" si="0"/>
        <v>290</v>
      </c>
      <c r="F19" s="19">
        <f t="shared" si="1"/>
        <v>362.5</v>
      </c>
      <c r="G19" s="19">
        <f t="shared" si="2"/>
        <v>435</v>
      </c>
    </row>
    <row r="20" spans="1:7" ht="15.75">
      <c r="A20" s="16">
        <v>11</v>
      </c>
      <c r="B20" s="19">
        <f t="shared" si="5"/>
        <v>79.75</v>
      </c>
      <c r="C20" s="19">
        <f t="shared" si="3"/>
        <v>159.5</v>
      </c>
      <c r="D20" s="19">
        <f t="shared" si="4"/>
        <v>239.25</v>
      </c>
      <c r="E20" s="19">
        <f t="shared" si="0"/>
        <v>319</v>
      </c>
      <c r="F20" s="19">
        <f t="shared" si="1"/>
        <v>398.75</v>
      </c>
      <c r="G20" s="19">
        <f t="shared" si="2"/>
        <v>478.5</v>
      </c>
    </row>
    <row r="21" spans="1:7" ht="15.75">
      <c r="A21" s="16">
        <v>12</v>
      </c>
      <c r="B21" s="19">
        <f t="shared" si="5"/>
        <v>87</v>
      </c>
      <c r="C21" s="19">
        <f t="shared" si="3"/>
        <v>174</v>
      </c>
      <c r="D21" s="19">
        <f t="shared" si="4"/>
        <v>261</v>
      </c>
      <c r="E21" s="19">
        <f t="shared" si="0"/>
        <v>348</v>
      </c>
      <c r="F21" s="19">
        <f t="shared" si="1"/>
        <v>435</v>
      </c>
      <c r="G21" s="19">
        <f t="shared" si="2"/>
        <v>522</v>
      </c>
    </row>
    <row r="22" spans="1:7" ht="15.75">
      <c r="A22" s="16">
        <v>13</v>
      </c>
      <c r="B22" s="19">
        <f t="shared" si="5"/>
        <v>94.25</v>
      </c>
      <c r="C22" s="19">
        <f t="shared" si="3"/>
        <v>188.5</v>
      </c>
      <c r="D22" s="19">
        <f t="shared" si="4"/>
        <v>282.75</v>
      </c>
      <c r="E22" s="19">
        <f t="shared" si="0"/>
        <v>377</v>
      </c>
      <c r="F22" s="19">
        <f t="shared" si="1"/>
        <v>471.25</v>
      </c>
      <c r="G22" s="19">
        <f t="shared" si="2"/>
        <v>565.5</v>
      </c>
    </row>
    <row r="23" spans="1:7" ht="15.75">
      <c r="A23" s="16">
        <v>14</v>
      </c>
      <c r="B23" s="19">
        <f t="shared" si="5"/>
        <v>101.5</v>
      </c>
      <c r="C23" s="19">
        <f t="shared" si="3"/>
        <v>203</v>
      </c>
      <c r="D23" s="19">
        <f t="shared" si="4"/>
        <v>304.5</v>
      </c>
      <c r="E23" s="19">
        <f t="shared" si="0"/>
        <v>406</v>
      </c>
      <c r="F23" s="19">
        <f t="shared" si="1"/>
        <v>507.5</v>
      </c>
      <c r="G23" s="19">
        <f t="shared" si="2"/>
        <v>609</v>
      </c>
    </row>
    <row r="24" spans="1:7" ht="15.75">
      <c r="A24" s="16">
        <v>15</v>
      </c>
      <c r="B24" s="19">
        <f t="shared" si="5"/>
        <v>108.75</v>
      </c>
      <c r="C24" s="19">
        <f t="shared" si="3"/>
        <v>217.5</v>
      </c>
      <c r="D24" s="19">
        <f t="shared" si="4"/>
        <v>326.25</v>
      </c>
      <c r="E24" s="19">
        <f t="shared" si="0"/>
        <v>435</v>
      </c>
      <c r="F24" s="19">
        <f t="shared" si="1"/>
        <v>543.75</v>
      </c>
      <c r="G24" s="19">
        <f t="shared" si="2"/>
        <v>652.5</v>
      </c>
    </row>
    <row r="25" spans="1:7" ht="15.75">
      <c r="A25" s="16">
        <v>16</v>
      </c>
      <c r="B25" s="19">
        <f t="shared" si="5"/>
        <v>116</v>
      </c>
      <c r="C25" s="19">
        <f t="shared" si="3"/>
        <v>232</v>
      </c>
      <c r="D25" s="19">
        <f t="shared" si="4"/>
        <v>348</v>
      </c>
      <c r="E25" s="19">
        <f t="shared" si="0"/>
        <v>464</v>
      </c>
      <c r="F25" s="19">
        <f t="shared" si="1"/>
        <v>580</v>
      </c>
      <c r="G25" s="19">
        <f t="shared" si="2"/>
        <v>696</v>
      </c>
    </row>
    <row r="26" spans="1:7" ht="15.75">
      <c r="A26" s="16">
        <v>17</v>
      </c>
      <c r="B26" s="19">
        <f t="shared" si="5"/>
        <v>123.25</v>
      </c>
      <c r="C26" s="19">
        <f t="shared" si="3"/>
        <v>246.5</v>
      </c>
      <c r="D26" s="19">
        <f t="shared" si="4"/>
        <v>369.75</v>
      </c>
      <c r="E26" s="19">
        <f t="shared" si="0"/>
        <v>493</v>
      </c>
      <c r="F26" s="19">
        <f t="shared" si="1"/>
        <v>616.25</v>
      </c>
      <c r="G26" s="19">
        <f t="shared" si="2"/>
        <v>739.5</v>
      </c>
    </row>
    <row r="27" spans="1:7" ht="15.75">
      <c r="A27" s="16">
        <v>18</v>
      </c>
      <c r="B27" s="19">
        <f t="shared" si="5"/>
        <v>130.5</v>
      </c>
      <c r="C27" s="19">
        <f t="shared" si="3"/>
        <v>261</v>
      </c>
      <c r="D27" s="19">
        <f t="shared" si="4"/>
        <v>391.5</v>
      </c>
      <c r="E27" s="19">
        <f t="shared" si="0"/>
        <v>522</v>
      </c>
      <c r="F27" s="19">
        <f t="shared" si="1"/>
        <v>652.5</v>
      </c>
      <c r="G27" s="19">
        <f t="shared" si="2"/>
        <v>783</v>
      </c>
    </row>
    <row r="28" spans="1:7" ht="15.75">
      <c r="A28" s="16">
        <v>19</v>
      </c>
      <c r="B28" s="19">
        <f t="shared" si="5"/>
        <v>137.75</v>
      </c>
      <c r="C28" s="19">
        <f t="shared" si="3"/>
        <v>275.5</v>
      </c>
      <c r="D28" s="19">
        <f t="shared" si="4"/>
        <v>413.25</v>
      </c>
      <c r="E28" s="19">
        <f t="shared" si="0"/>
        <v>551</v>
      </c>
      <c r="F28" s="19">
        <f t="shared" si="1"/>
        <v>688.75</v>
      </c>
      <c r="G28" s="19">
        <f t="shared" si="2"/>
        <v>826.5</v>
      </c>
    </row>
    <row r="29" spans="1:7" ht="16.5" thickBot="1">
      <c r="A29" s="20">
        <v>20</v>
      </c>
      <c r="B29" s="19">
        <f t="shared" si="5"/>
        <v>145</v>
      </c>
      <c r="C29" s="19">
        <f t="shared" si="3"/>
        <v>290</v>
      </c>
      <c r="D29" s="19">
        <f t="shared" si="4"/>
        <v>435</v>
      </c>
      <c r="E29" s="19">
        <f t="shared" si="0"/>
        <v>580</v>
      </c>
      <c r="F29" s="19">
        <f t="shared" si="1"/>
        <v>725</v>
      </c>
      <c r="G29" s="19">
        <f t="shared" si="2"/>
        <v>870</v>
      </c>
    </row>
    <row r="31" spans="1:7" ht="15.75">
      <c r="C31" s="66" t="s">
        <v>160</v>
      </c>
      <c r="D31" s="66"/>
      <c r="E31" s="21">
        <f>15*7.25</f>
        <v>108.75</v>
      </c>
    </row>
    <row r="32" spans="1:7" ht="15.75">
      <c r="C32" s="66" t="s">
        <v>161</v>
      </c>
      <c r="D32" s="66"/>
      <c r="E32" s="21">
        <f>7.25*30</f>
        <v>217.5</v>
      </c>
    </row>
    <row r="33" spans="1:7" ht="15.75">
      <c r="C33" s="66" t="s">
        <v>162</v>
      </c>
      <c r="D33" s="66"/>
      <c r="E33" s="21">
        <f>60*7.25</f>
        <v>435</v>
      </c>
    </row>
    <row r="34" spans="1:7" ht="15.75">
      <c r="C34" s="66" t="s">
        <v>163</v>
      </c>
      <c r="D34" s="66"/>
      <c r="E34" s="21">
        <f>120*7.25</f>
        <v>870</v>
      </c>
    </row>
    <row r="36" spans="1:7" ht="15.75">
      <c r="C36" s="59" t="s">
        <v>164</v>
      </c>
      <c r="D36" s="59"/>
      <c r="E36" s="13" t="s">
        <v>165</v>
      </c>
    </row>
    <row r="38" spans="1:7" ht="15.75">
      <c r="A38" s="59" t="s">
        <v>166</v>
      </c>
      <c r="B38" s="59"/>
      <c r="C38" s="59"/>
      <c r="D38" s="59"/>
      <c r="E38" s="59"/>
      <c r="F38" s="59"/>
      <c r="G38" s="59"/>
    </row>
    <row r="39" spans="1:7" ht="15.75">
      <c r="A39" s="59" t="s">
        <v>167</v>
      </c>
      <c r="B39" s="59"/>
      <c r="C39" s="59"/>
      <c r="D39" s="59"/>
      <c r="E39" s="59"/>
      <c r="F39" s="59"/>
      <c r="G39" s="59"/>
    </row>
    <row r="40" spans="1:7">
      <c r="A40" s="60" t="s">
        <v>168</v>
      </c>
      <c r="B40" s="60"/>
      <c r="C40" s="60"/>
      <c r="D40" s="60"/>
      <c r="E40" s="60"/>
      <c r="F40" s="60"/>
      <c r="G40" s="60"/>
    </row>
    <row r="41" spans="1:7" ht="15.75">
      <c r="A41" s="59"/>
      <c r="B41" s="59"/>
      <c r="C41" s="59"/>
      <c r="D41" s="59"/>
      <c r="E41" s="59"/>
      <c r="F41" s="59"/>
      <c r="G41" s="59"/>
    </row>
    <row r="42" spans="1:7" ht="15.75">
      <c r="A42" s="59" t="s">
        <v>169</v>
      </c>
      <c r="B42" s="59"/>
      <c r="C42" s="59"/>
      <c r="D42" s="59"/>
      <c r="E42" s="59"/>
      <c r="F42" s="59"/>
      <c r="G42" s="59"/>
    </row>
    <row r="43" spans="1:7" ht="15.75">
      <c r="A43" s="59" t="s">
        <v>170</v>
      </c>
      <c r="B43" s="59"/>
      <c r="C43" s="59"/>
      <c r="D43" s="59"/>
      <c r="E43" s="59"/>
      <c r="F43" s="59"/>
      <c r="G43" s="59"/>
    </row>
    <row r="44" spans="1:7" ht="15.75">
      <c r="A44" s="59" t="s">
        <v>171</v>
      </c>
      <c r="B44" s="59"/>
      <c r="C44" s="59"/>
      <c r="D44" s="59"/>
      <c r="E44" s="59"/>
      <c r="F44" s="59"/>
      <c r="G44" s="59"/>
    </row>
    <row r="46" spans="1:7">
      <c r="A46" s="57" t="s">
        <v>172</v>
      </c>
      <c r="B46" s="57"/>
      <c r="C46" s="57"/>
      <c r="D46" s="57"/>
      <c r="E46" s="57"/>
      <c r="F46" s="57"/>
      <c r="G46" s="57"/>
    </row>
    <row r="47" spans="1:7">
      <c r="A47" s="58" t="s">
        <v>173</v>
      </c>
      <c r="B47" s="58"/>
      <c r="C47" s="58"/>
      <c r="D47" s="58"/>
      <c r="E47" s="58"/>
      <c r="F47" s="58"/>
      <c r="G47" s="58"/>
    </row>
  </sheetData>
  <mergeCells count="20">
    <mergeCell ref="A38:G38"/>
    <mergeCell ref="A1:G1"/>
    <mergeCell ref="A2:G2"/>
    <mergeCell ref="A4:G4"/>
    <mergeCell ref="A5:G5"/>
    <mergeCell ref="A6:G6"/>
    <mergeCell ref="B8:G8"/>
    <mergeCell ref="C31:D31"/>
    <mergeCell ref="C32:D32"/>
    <mergeCell ref="C33:D33"/>
    <mergeCell ref="C34:D34"/>
    <mergeCell ref="C36:D36"/>
    <mergeCell ref="A46:G46"/>
    <mergeCell ref="A47:G47"/>
    <mergeCell ref="A39:G39"/>
    <mergeCell ref="A40:G40"/>
    <mergeCell ref="A41:G41"/>
    <mergeCell ref="A42:G42"/>
    <mergeCell ref="A43:G43"/>
    <mergeCell ref="A44:G44"/>
  </mergeCells>
  <pageMargins left="0.75" right="0.75" top="0.75" bottom="0"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Status sheet</vt:lpstr>
      <vt:lpstr>Adv rates</vt:lpstr>
      <vt:lpstr>The Eagle distribution</vt:lpstr>
      <vt:lpstr>Lex Leader rates</vt:lpstr>
      <vt:lpstr>'Adv rates'!Print_Area</vt:lpstr>
      <vt:lpstr>'Status sheet'!Print_Titles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O'Donnell</dc:creator>
  <cp:lastModifiedBy>Donald S Travis</cp:lastModifiedBy>
  <cp:lastPrinted>2012-04-02T20:27:54Z</cp:lastPrinted>
  <dcterms:created xsi:type="dcterms:W3CDTF">2009-12-03T15:46:32Z</dcterms:created>
  <dcterms:modified xsi:type="dcterms:W3CDTF">2012-05-03T00:16:28Z</dcterms:modified>
</cp:coreProperties>
</file>